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0" windowWidth="20490" windowHeight="7530" tabRatio="859" activeTab="1"/>
  </bookViews>
  <sheets>
    <sheet name="Team Budget Tracking" sheetId="9" r:id="rId1"/>
    <sheet name="Referee Fee Tracking" sheetId="8" r:id="rId2"/>
    <sheet name="Code Lists - DO NOT CHANGE" sheetId="2" state="hidden" r:id="rId3"/>
    <sheet name="Sheet3" sheetId="3" state="hidden" r:id="rId4"/>
  </sheets>
  <definedNames>
    <definedName name="_xlnm._FilterDatabase" localSheetId="2" hidden="1">'Code Lists - DO NOT CHANGE'!$G$1:$H$1</definedName>
  </definedNames>
  <calcPr calcId="145621" calcOnSave="0"/>
</workbook>
</file>

<file path=xl/calcChain.xml><?xml version="1.0" encoding="utf-8"?>
<calcChain xmlns="http://schemas.openxmlformats.org/spreadsheetml/2006/main">
  <c r="C16" i="9" l="1"/>
  <c r="Z3" i="2" l="1"/>
  <c r="Z4" i="2"/>
  <c r="X4" i="2"/>
  <c r="X3" i="2"/>
  <c r="AA3" i="2"/>
  <c r="L33" i="8" l="1"/>
  <c r="L34" i="8"/>
  <c r="L35" i="8"/>
  <c r="J33" i="8"/>
  <c r="J34" i="8"/>
  <c r="J35" i="8"/>
  <c r="M35" i="8" l="1"/>
  <c r="M34" i="8"/>
  <c r="M33" i="8"/>
  <c r="L19" i="8"/>
  <c r="J19" i="8"/>
  <c r="M19" i="8" l="1"/>
  <c r="L13" i="8"/>
  <c r="J13" i="8" l="1"/>
  <c r="M13" i="8" s="1"/>
  <c r="L14" i="8"/>
  <c r="L15" i="8"/>
  <c r="L16" i="8"/>
  <c r="L17" i="8"/>
  <c r="L18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6" i="8"/>
  <c r="L37" i="8"/>
  <c r="L38" i="8"/>
  <c r="L39" i="8"/>
  <c r="L40" i="8"/>
  <c r="L41" i="8"/>
  <c r="L42" i="8"/>
  <c r="L43" i="8"/>
  <c r="L44" i="8"/>
  <c r="L45" i="8"/>
  <c r="L46" i="8"/>
  <c r="L47" i="8"/>
  <c r="L48" i="8"/>
  <c r="L49" i="8"/>
  <c r="L50" i="8"/>
  <c r="L51" i="8"/>
  <c r="L52" i="8"/>
  <c r="L53" i="8"/>
  <c r="L54" i="8"/>
  <c r="L55" i="8"/>
  <c r="L56" i="8"/>
  <c r="L57" i="8"/>
  <c r="X8" i="2" l="1"/>
  <c r="AD8" i="2" s="1"/>
  <c r="Z8" i="2" s="1"/>
  <c r="AD3" i="2"/>
  <c r="AD4" i="2"/>
  <c r="AA4" i="2" s="1"/>
  <c r="X5" i="2"/>
  <c r="AD5" i="2" s="1"/>
  <c r="Z5" i="2" s="1"/>
  <c r="AA5" i="2" s="1"/>
  <c r="X6" i="2"/>
  <c r="AD6" i="2" s="1"/>
  <c r="X7" i="2"/>
  <c r="AD7" i="2" s="1"/>
  <c r="Z7" i="2" s="1"/>
  <c r="AA7" i="2" s="1"/>
  <c r="X9" i="2"/>
  <c r="AD9" i="2" s="1"/>
  <c r="AA8" i="2"/>
  <c r="J37" i="8"/>
  <c r="M37" i="8" s="1"/>
  <c r="J38" i="8"/>
  <c r="M38" i="8" s="1"/>
  <c r="J39" i="8"/>
  <c r="M39" i="8" s="1"/>
  <c r="J40" i="8"/>
  <c r="M40" i="8" s="1"/>
  <c r="J41" i="8"/>
  <c r="M41" i="8" s="1"/>
  <c r="J42" i="8"/>
  <c r="M42" i="8" s="1"/>
  <c r="J43" i="8"/>
  <c r="M43" i="8" s="1"/>
  <c r="J44" i="8"/>
  <c r="M44" i="8" s="1"/>
  <c r="J45" i="8"/>
  <c r="M45" i="8" s="1"/>
  <c r="J46" i="8"/>
  <c r="M46" i="8" s="1"/>
  <c r="J47" i="8"/>
  <c r="M47" i="8" s="1"/>
  <c r="J48" i="8"/>
  <c r="M48" i="8" s="1"/>
  <c r="J49" i="8"/>
  <c r="M49" i="8" s="1"/>
  <c r="J50" i="8"/>
  <c r="M50" i="8" s="1"/>
  <c r="J51" i="8"/>
  <c r="M51" i="8" s="1"/>
  <c r="J52" i="8"/>
  <c r="M52" i="8" s="1"/>
  <c r="J53" i="8"/>
  <c r="M53" i="8" s="1"/>
  <c r="J54" i="8"/>
  <c r="M54" i="8" s="1"/>
  <c r="J57" i="8"/>
  <c r="M57" i="8" s="1"/>
  <c r="J56" i="8"/>
  <c r="M56" i="8" s="1"/>
  <c r="J55" i="8"/>
  <c r="M55" i="8" s="1"/>
  <c r="J36" i="8"/>
  <c r="M36" i="8" s="1"/>
  <c r="J32" i="8"/>
  <c r="M32" i="8" s="1"/>
  <c r="J31" i="8"/>
  <c r="M31" i="8" s="1"/>
  <c r="J30" i="8"/>
  <c r="M30" i="8" s="1"/>
  <c r="J29" i="8"/>
  <c r="M29" i="8" s="1"/>
  <c r="J28" i="8"/>
  <c r="M28" i="8" s="1"/>
  <c r="J27" i="8"/>
  <c r="M27" i="8" s="1"/>
  <c r="J26" i="8"/>
  <c r="M26" i="8" s="1"/>
  <c r="J25" i="8"/>
  <c r="M25" i="8" s="1"/>
  <c r="J24" i="8"/>
  <c r="M24" i="8" s="1"/>
  <c r="J23" i="8"/>
  <c r="M23" i="8" s="1"/>
  <c r="J22" i="8"/>
  <c r="M22" i="8" s="1"/>
  <c r="J21" i="8"/>
  <c r="M21" i="8" s="1"/>
  <c r="J20" i="8"/>
  <c r="M20" i="8" s="1"/>
  <c r="J18" i="8"/>
  <c r="M18" i="8" s="1"/>
  <c r="J17" i="8"/>
  <c r="M17" i="8" s="1"/>
  <c r="J16" i="8"/>
  <c r="M16" i="8" s="1"/>
  <c r="J15" i="8"/>
  <c r="M15" i="8" s="1"/>
  <c r="J14" i="8"/>
  <c r="M14" i="8" s="1"/>
  <c r="AF3" i="2" l="1"/>
  <c r="AF8" i="2"/>
  <c r="AG8" i="2"/>
  <c r="AG4" i="2"/>
  <c r="Z9" i="2"/>
  <c r="AA9" i="2" s="1"/>
  <c r="Z6" i="2"/>
  <c r="AA6" i="2" s="1"/>
  <c r="AF7" i="2"/>
  <c r="AG6" i="2"/>
  <c r="AF9" i="2"/>
  <c r="AF5" i="2"/>
  <c r="AG7" i="2"/>
  <c r="AG5" i="2"/>
  <c r="AF6" i="2"/>
  <c r="AF4" i="2"/>
  <c r="AG9" i="2"/>
  <c r="M10" i="8"/>
  <c r="AG3" i="2" l="1"/>
  <c r="AG10" i="2" s="1"/>
  <c r="AF10" i="2"/>
  <c r="AA10" i="2"/>
  <c r="M58" i="8"/>
  <c r="M59" i="8" s="1"/>
</calcChain>
</file>

<file path=xl/sharedStrings.xml><?xml version="1.0" encoding="utf-8"?>
<sst xmlns="http://schemas.openxmlformats.org/spreadsheetml/2006/main" count="126" uniqueCount="113">
  <si>
    <t>Tournament</t>
  </si>
  <si>
    <t>Date</t>
  </si>
  <si>
    <t>640-6000-3010</t>
  </si>
  <si>
    <t>COMMUNITY GAMING GRANT - VMHA</t>
  </si>
  <si>
    <t>640-6000-3020</t>
  </si>
  <si>
    <t>INTEREST EARNED-VMHA</t>
  </si>
  <si>
    <t>640-6000-3040</t>
  </si>
  <si>
    <t>PROVINCIAL TRUST DEPOSIT</t>
  </si>
  <si>
    <t>640-6000-3050</t>
  </si>
  <si>
    <t>TICKET RAFFLE - ATOM A</t>
  </si>
  <si>
    <t>640-6000-3060</t>
  </si>
  <si>
    <t>TICKET RAFFLES - 50/50 DRAW</t>
  </si>
  <si>
    <t>640-6000-3070</t>
  </si>
  <si>
    <t>TRANSFERS TO GAMING - VMHA</t>
  </si>
  <si>
    <t>640-6000-3080</t>
  </si>
  <si>
    <t>50/50 DRAW GIANTS NIGHT</t>
  </si>
  <si>
    <t>640-6005-3010</t>
  </si>
  <si>
    <t>REGISTRATION INCOME VMHA</t>
  </si>
  <si>
    <t>640-6005-3020</t>
  </si>
  <si>
    <t>REP TRY-OUTS/REP TEAM FEES VMHA</t>
  </si>
  <si>
    <t>640-6005-3030</t>
  </si>
  <si>
    <t>TOURNAMENT REGISTRATION FEES VMHA</t>
  </si>
  <si>
    <t>640-6005-3040</t>
  </si>
  <si>
    <t>EQUIPMENT SALE VMHA</t>
  </si>
  <si>
    <t>640-6005-3050</t>
  </si>
  <si>
    <t>TRAINING CLINICS -  VMHA</t>
  </si>
  <si>
    <t>640-6005-3060</t>
  </si>
  <si>
    <t>ICE DEPOSITS -  VMHA</t>
  </si>
  <si>
    <t>640-6005-3070</t>
  </si>
  <si>
    <t>MISC INCOME - VMHA</t>
  </si>
  <si>
    <t>Atom</t>
  </si>
  <si>
    <t>Peewee</t>
  </si>
  <si>
    <t>Bantam</t>
  </si>
  <si>
    <t>Midget</t>
  </si>
  <si>
    <t>Juvenile</t>
  </si>
  <si>
    <t>Ref</t>
  </si>
  <si>
    <t>Linesmen</t>
  </si>
  <si>
    <t>Total/Game</t>
  </si>
  <si>
    <t>Team:</t>
  </si>
  <si>
    <t>Game ID</t>
  </si>
  <si>
    <t>Location</t>
  </si>
  <si>
    <t xml:space="preserve">Referees </t>
  </si>
  <si>
    <t>Referees</t>
  </si>
  <si>
    <t>Rate</t>
  </si>
  <si>
    <t>Division:</t>
  </si>
  <si>
    <t>Division</t>
  </si>
  <si>
    <t>Choose Division</t>
  </si>
  <si>
    <t>Total</t>
  </si>
  <si>
    <t>Total Officiating Fees Paid</t>
  </si>
  <si>
    <t># of Teams</t>
  </si>
  <si>
    <t>Total Estimated</t>
  </si>
  <si>
    <t>Total Estimated Costs</t>
  </si>
  <si>
    <t>Estimated Number of Games</t>
  </si>
  <si>
    <t>Advance Amount</t>
  </si>
  <si>
    <t>Estimated # of Home Games</t>
  </si>
  <si>
    <t>2 man system</t>
  </si>
  <si>
    <t>Start Time</t>
  </si>
  <si>
    <t>Officials</t>
  </si>
  <si>
    <t xml:space="preserve">Total Amount  Owed/(Payback) </t>
  </si>
  <si>
    <t>PCAHA Referee Assigning Centre Grading Levels</t>
  </si>
  <si>
    <t>Grading 1 - 6 - by the RAC / BCH</t>
  </si>
  <si>
    <t>3 person</t>
  </si>
  <si>
    <t>2 person</t>
  </si>
  <si>
    <t>Grade</t>
  </si>
  <si>
    <t>Level (ref-line)</t>
  </si>
  <si>
    <t>$ Pay</t>
  </si>
  <si>
    <t>Female Midget</t>
  </si>
  <si>
    <t>Female Bantam</t>
  </si>
  <si>
    <t>Female Juvenile</t>
  </si>
  <si>
    <t>Grade 7 - 13 by Association RIC</t>
  </si>
  <si>
    <t>Novice</t>
  </si>
  <si>
    <t>Female Bantam and Midget ( two person system) Line grade 6 minimum</t>
  </si>
  <si>
    <t>Number of Officials</t>
  </si>
  <si>
    <t>VFIHA Referee Tracking Form</t>
  </si>
  <si>
    <t>Ref Fee Advance Cheque Amount</t>
  </si>
  <si>
    <t>Ref Name</t>
  </si>
  <si>
    <t>Firstname Lastname</t>
  </si>
  <si>
    <t>Linesman Name</t>
  </si>
  <si>
    <t>Killarney Rink</t>
  </si>
  <si>
    <t>Comments</t>
  </si>
  <si>
    <t>Tyke</t>
  </si>
  <si>
    <t>42-30-30</t>
  </si>
  <si>
    <t>42-42</t>
  </si>
  <si>
    <t>Team Manager:</t>
  </si>
  <si>
    <t>Address:</t>
  </si>
  <si>
    <t>No penalties</t>
  </si>
  <si>
    <t>48-48</t>
  </si>
  <si>
    <t>25-18-18</t>
  </si>
  <si>
    <t>25-25</t>
  </si>
  <si>
    <t>18-18</t>
  </si>
  <si>
    <t>32-20-20</t>
  </si>
  <si>
    <t>32-32</t>
  </si>
  <si>
    <t>Female PeeWee</t>
  </si>
  <si>
    <t>Female Atom</t>
  </si>
  <si>
    <t>Female Novice</t>
  </si>
  <si>
    <t>55-37-37</t>
  </si>
  <si>
    <t>55-55</t>
  </si>
  <si>
    <t>48-33-33</t>
  </si>
  <si>
    <t>ExampleGame1234</t>
  </si>
  <si>
    <t>password: VFIHA (all caps)</t>
  </si>
  <si>
    <t>Total for all teams</t>
  </si>
  <si>
    <t>Total Cost per team</t>
  </si>
  <si>
    <t>Total Advances for all teams</t>
  </si>
  <si>
    <t>Manager Name:</t>
  </si>
  <si>
    <t>Team Name:</t>
  </si>
  <si>
    <t>Item</t>
  </si>
  <si>
    <t>Cost</t>
  </si>
  <si>
    <t>Ex. 2019-01-01</t>
  </si>
  <si>
    <t>TOTAL COSTS</t>
  </si>
  <si>
    <t>Sponsorship Amount</t>
  </si>
  <si>
    <t>#Players</t>
  </si>
  <si>
    <t>Per Player Cost</t>
  </si>
  <si>
    <t>VFIHA Team Budget Tracking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</si>
</sst>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[$-F800]dddd\,\ mmmm\ dd\,\ yyyy"/>
    <numFmt numFmtId="166" formatCode="_-&quot;$&quot;* #,##0_-;\-&quot;$&quot;* #,##0_-;_-&quot;$&quot;* &quot;-&quot;??_-;_-@_-"/>
    <numFmt numFmtId="167" formatCode="_-* #,##0_-;\-* #,##0_-;_-* &quot;-&quot;??_-;_-@_-"/>
    <numFmt numFmtId="168" formatCode="h:mm;@"/>
    <numFmt numFmtId="169" formatCode="&quot;$&quot;#,##0.00"/>
  </numFmts>
  <fonts count="19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name val="Calibri"/>
      <family val="2"/>
      <scheme val="minor"/>
    </font>
    <font>
      <sz val="8"/>
      <color indexed="8"/>
      <name val="Arial Unicode MS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</borders>
  <cellStyleXfs count="22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44" fontId="3" fillId="0" borderId="0" applyFont="0" applyFill="0" applyBorder="0" applyAlignment="0" applyProtection="0"/>
    <xf numFmtId="0" fontId="9" fillId="0" borderId="0"/>
    <xf numFmtId="43" fontId="3" fillId="0" borderId="0" applyFont="0" applyFill="0" applyBorder="0" applyAlignment="0" applyProtection="0"/>
    <xf numFmtId="0" fontId="2" fillId="0" borderId="0"/>
  </cellStyleXfs>
  <cellXfs count="113">
    <xf numFmtId="0" fontId="0" fillId="0" borderId="0" xfId="0"/>
    <xf numFmtId="0" fontId="0" fillId="2" borderId="1" xfId="0" applyFill="1" applyBorder="1"/>
    <xf numFmtId="0" fontId="4" fillId="0" borderId="0" xfId="0" applyFont="1"/>
    <xf numFmtId="165" fontId="0" fillId="2" borderId="1" xfId="0" applyNumberFormat="1" applyFill="1" applyBorder="1"/>
    <xf numFmtId="0" fontId="4" fillId="3" borderId="0" xfId="0" applyFont="1" applyFill="1"/>
    <xf numFmtId="0" fontId="7" fillId="3" borderId="1" xfId="0" applyFont="1" applyFill="1" applyBorder="1"/>
    <xf numFmtId="0" fontId="4" fillId="4" borderId="0" xfId="0" applyFont="1" applyFill="1"/>
    <xf numFmtId="0" fontId="0" fillId="0" borderId="1" xfId="0" applyBorder="1"/>
    <xf numFmtId="43" fontId="4" fillId="0" borderId="1" xfId="0" applyNumberFormat="1" applyFont="1" applyBorder="1"/>
    <xf numFmtId="0" fontId="4" fillId="4" borderId="0" xfId="0" applyFont="1" applyFill="1" applyAlignment="1">
      <alignment wrapText="1"/>
    </xf>
    <xf numFmtId="0" fontId="8" fillId="0" borderId="0" xfId="0" applyFont="1" applyAlignment="1">
      <alignment horizontal="left" vertical="top"/>
    </xf>
    <xf numFmtId="0" fontId="4" fillId="2" borderId="1" xfId="0" applyFont="1" applyFill="1" applyBorder="1"/>
    <xf numFmtId="0" fontId="4" fillId="4" borderId="0" xfId="0" applyFont="1" applyFill="1" applyAlignment="1">
      <alignment horizontal="center"/>
    </xf>
    <xf numFmtId="166" fontId="0" fillId="2" borderId="1" xfId="18" applyNumberFormat="1" applyFont="1" applyFill="1" applyBorder="1"/>
    <xf numFmtId="44" fontId="0" fillId="0" borderId="0" xfId="0" applyNumberFormat="1"/>
    <xf numFmtId="0" fontId="0" fillId="0" borderId="1" xfId="0" applyBorder="1" applyAlignment="1">
      <alignment horizontal="center"/>
    </xf>
    <xf numFmtId="44" fontId="0" fillId="0" borderId="1" xfId="0" applyNumberFormat="1" applyBorder="1"/>
    <xf numFmtId="0" fontId="4" fillId="4" borderId="0" xfId="0" applyFont="1" applyFill="1" applyAlignment="1">
      <alignment horizontal="center" wrapText="1"/>
    </xf>
    <xf numFmtId="44" fontId="0" fillId="2" borderId="8" xfId="18" applyFont="1" applyFill="1" applyBorder="1"/>
    <xf numFmtId="43" fontId="0" fillId="0" borderId="1" xfId="5" applyFont="1" applyBorder="1"/>
    <xf numFmtId="43" fontId="0" fillId="0" borderId="1" xfId="0" applyNumberFormat="1" applyBorder="1"/>
    <xf numFmtId="167" fontId="0" fillId="0" borderId="1" xfId="5" applyNumberFormat="1" applyFont="1" applyBorder="1"/>
    <xf numFmtId="166" fontId="0" fillId="2" borderId="8" xfId="18" applyNumberFormat="1" applyFont="1" applyFill="1" applyBorder="1"/>
    <xf numFmtId="0" fontId="2" fillId="0" borderId="0" xfId="21"/>
    <xf numFmtId="0" fontId="10" fillId="0" borderId="0" xfId="0" applyFont="1" applyProtection="1"/>
    <xf numFmtId="0" fontId="11" fillId="0" borderId="0" xfId="0" applyFont="1" applyAlignment="1" applyProtection="1">
      <alignment horizontal="right"/>
    </xf>
    <xf numFmtId="0" fontId="12" fillId="0" borderId="0" xfId="0" applyFont="1" applyBorder="1" applyAlignment="1" applyProtection="1">
      <alignment horizontal="center"/>
    </xf>
    <xf numFmtId="0" fontId="11" fillId="4" borderId="0" xfId="0" applyFont="1" applyFill="1" applyAlignment="1" applyProtection="1">
      <alignment horizontal="right"/>
    </xf>
    <xf numFmtId="0" fontId="13" fillId="4" borderId="0" xfId="0" applyFont="1" applyFill="1" applyBorder="1" applyAlignment="1" applyProtection="1">
      <alignment horizontal="center"/>
    </xf>
    <xf numFmtId="0" fontId="12" fillId="4" borderId="0" xfId="0" applyFont="1" applyFill="1" applyBorder="1" applyAlignment="1" applyProtection="1">
      <alignment horizontal="center"/>
    </xf>
    <xf numFmtId="0" fontId="10" fillId="4" borderId="0" xfId="0" applyFont="1" applyFill="1" applyProtection="1"/>
    <xf numFmtId="0" fontId="11" fillId="4" borderId="7" xfId="0" applyFont="1" applyFill="1" applyBorder="1" applyAlignment="1" applyProtection="1">
      <alignment horizontal="center"/>
    </xf>
    <xf numFmtId="0" fontId="11" fillId="4" borderId="1" xfId="0" applyFont="1" applyFill="1" applyBorder="1" applyProtection="1"/>
    <xf numFmtId="0" fontId="11" fillId="4" borderId="1" xfId="0" applyFont="1" applyFill="1" applyBorder="1" applyAlignment="1" applyProtection="1">
      <alignment wrapText="1"/>
    </xf>
    <xf numFmtId="0" fontId="11" fillId="4" borderId="1" xfId="0" applyFont="1" applyFill="1" applyBorder="1" applyAlignment="1" applyProtection="1">
      <alignment horizontal="center"/>
    </xf>
    <xf numFmtId="43" fontId="10" fillId="2" borderId="1" xfId="5" applyFont="1" applyFill="1" applyBorder="1" applyProtection="1">
      <protection locked="0"/>
    </xf>
    <xf numFmtId="15" fontId="10" fillId="2" borderId="1" xfId="5" applyNumberFormat="1" applyFont="1" applyFill="1" applyBorder="1" applyProtection="1">
      <protection locked="0"/>
    </xf>
    <xf numFmtId="0" fontId="10" fillId="2" borderId="1" xfId="0" applyFont="1" applyFill="1" applyBorder="1" applyAlignment="1" applyProtection="1">
      <alignment horizontal="center"/>
      <protection locked="0"/>
    </xf>
    <xf numFmtId="0" fontId="12" fillId="0" borderId="0" xfId="0" applyFont="1" applyProtection="1"/>
    <xf numFmtId="44" fontId="15" fillId="4" borderId="6" xfId="18" applyFont="1" applyFill="1" applyBorder="1" applyProtection="1"/>
    <xf numFmtId="0" fontId="14" fillId="2" borderId="1" xfId="0" applyFont="1" applyFill="1" applyBorder="1" applyProtection="1">
      <protection locked="0"/>
    </xf>
    <xf numFmtId="44" fontId="14" fillId="2" borderId="1" xfId="18" applyFont="1" applyFill="1" applyBorder="1" applyProtection="1">
      <protection locked="0"/>
    </xf>
    <xf numFmtId="43" fontId="14" fillId="2" borderId="1" xfId="5" applyFont="1" applyFill="1" applyBorder="1" applyProtection="1">
      <protection locked="0"/>
    </xf>
    <xf numFmtId="15" fontId="14" fillId="2" borderId="1" xfId="5" applyNumberFormat="1" applyFont="1" applyFill="1" applyBorder="1" applyProtection="1">
      <protection locked="0"/>
    </xf>
    <xf numFmtId="44" fontId="14" fillId="5" borderId="1" xfId="18" applyFont="1" applyFill="1" applyBorder="1" applyProtection="1"/>
    <xf numFmtId="44" fontId="14" fillId="5" borderId="1" xfId="0" applyNumberFormat="1" applyFont="1" applyFill="1" applyBorder="1" applyProtection="1"/>
    <xf numFmtId="0" fontId="10" fillId="0" borderId="0" xfId="0" applyFont="1" applyAlignment="1" applyProtection="1">
      <alignment horizontal="center"/>
    </xf>
    <xf numFmtId="0" fontId="14" fillId="0" borderId="0" xfId="0" applyFont="1" applyAlignment="1" applyProtection="1">
      <alignment horizontal="center"/>
    </xf>
    <xf numFmtId="0" fontId="10" fillId="4" borderId="0" xfId="0" applyFont="1" applyFill="1" applyAlignment="1" applyProtection="1">
      <alignment horizontal="center"/>
    </xf>
    <xf numFmtId="20" fontId="14" fillId="2" borderId="1" xfId="5" applyNumberFormat="1" applyFont="1" applyFill="1" applyBorder="1" applyAlignment="1" applyProtection="1">
      <alignment horizontal="center"/>
      <protection locked="0"/>
    </xf>
    <xf numFmtId="0" fontId="14" fillId="0" borderId="0" xfId="0" applyFont="1" applyProtection="1"/>
    <xf numFmtId="43" fontId="11" fillId="0" borderId="0" xfId="0" applyNumberFormat="1" applyFont="1" applyBorder="1" applyProtection="1"/>
    <xf numFmtId="43" fontId="11" fillId="0" borderId="0" xfId="0" applyNumberFormat="1" applyFont="1" applyBorder="1" applyAlignment="1" applyProtection="1">
      <alignment horizontal="center"/>
    </xf>
    <xf numFmtId="0" fontId="11" fillId="5" borderId="10" xfId="0" applyFont="1" applyFill="1" applyBorder="1" applyAlignment="1" applyProtection="1">
      <alignment horizontal="left"/>
    </xf>
    <xf numFmtId="44" fontId="14" fillId="5" borderId="3" xfId="0" applyNumberFormat="1" applyFont="1" applyFill="1" applyBorder="1" applyProtection="1"/>
    <xf numFmtId="0" fontId="11" fillId="6" borderId="9" xfId="0" applyFont="1" applyFill="1" applyBorder="1" applyAlignment="1" applyProtection="1">
      <alignment horizontal="left"/>
    </xf>
    <xf numFmtId="164" fontId="11" fillId="6" borderId="11" xfId="18" applyNumberFormat="1" applyFont="1" applyFill="1" applyBorder="1" applyProtection="1"/>
    <xf numFmtId="168" fontId="14" fillId="2" borderId="1" xfId="5" applyNumberFormat="1" applyFont="1" applyFill="1" applyBorder="1" applyAlignment="1" applyProtection="1">
      <alignment horizontal="center"/>
      <protection locked="0"/>
    </xf>
    <xf numFmtId="0" fontId="0" fillId="0" borderId="0" xfId="0" applyFont="1" applyProtection="1"/>
    <xf numFmtId="0" fontId="16" fillId="0" borderId="0" xfId="0" applyFont="1" applyAlignment="1" applyProtection="1">
      <alignment horizontal="left" vertical="center"/>
    </xf>
    <xf numFmtId="0" fontId="16" fillId="0" borderId="0" xfId="0" applyFont="1" applyAlignment="1" applyProtection="1">
      <alignment horizontal="left" vertical="top"/>
    </xf>
    <xf numFmtId="0" fontId="18" fillId="0" borderId="0" xfId="0" applyFont="1" applyAlignment="1" applyProtection="1">
      <alignment horizontal="left" vertical="top"/>
    </xf>
    <xf numFmtId="0" fontId="16" fillId="0" borderId="0" xfId="0" applyFont="1" applyBorder="1" applyAlignment="1" applyProtection="1">
      <alignment horizontal="left" vertical="top"/>
    </xf>
    <xf numFmtId="0" fontId="10" fillId="0" borderId="0" xfId="0" applyFont="1" applyAlignment="1" applyProtection="1"/>
    <xf numFmtId="0" fontId="16" fillId="0" borderId="1" xfId="0" applyFont="1" applyBorder="1" applyAlignment="1" applyProtection="1">
      <alignment horizontal="left" vertical="center"/>
    </xf>
    <xf numFmtId="0" fontId="16" fillId="2" borderId="1" xfId="0" applyFont="1" applyFill="1" applyBorder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left" vertical="center"/>
    </xf>
    <xf numFmtId="0" fontId="0" fillId="6" borderId="14" xfId="0" applyFill="1" applyBorder="1"/>
    <xf numFmtId="0" fontId="0" fillId="6" borderId="15" xfId="0" applyFill="1" applyBorder="1"/>
    <xf numFmtId="0" fontId="1" fillId="0" borderId="0" xfId="21" applyFont="1"/>
    <xf numFmtId="0" fontId="14" fillId="2" borderId="5" xfId="0" applyFont="1" applyFill="1" applyBorder="1" applyAlignment="1" applyProtection="1">
      <alignment horizontal="center"/>
      <protection locked="0"/>
    </xf>
    <xf numFmtId="0" fontId="14" fillId="2" borderId="6" xfId="0" applyFont="1" applyFill="1" applyBorder="1" applyAlignment="1" applyProtection="1">
      <alignment horizontal="center"/>
      <protection locked="0"/>
    </xf>
    <xf numFmtId="0" fontId="11" fillId="4" borderId="12" xfId="0" applyFont="1" applyFill="1" applyBorder="1" applyAlignment="1" applyProtection="1">
      <alignment horizontal="center"/>
    </xf>
    <xf numFmtId="0" fontId="11" fillId="4" borderId="2" xfId="0" applyFont="1" applyFill="1" applyBorder="1" applyAlignment="1" applyProtection="1">
      <alignment horizontal="center"/>
    </xf>
    <xf numFmtId="0" fontId="11" fillId="4" borderId="13" xfId="0" applyFont="1" applyFill="1" applyBorder="1" applyAlignment="1" applyProtection="1">
      <alignment horizontal="center"/>
    </xf>
    <xf numFmtId="0" fontId="16" fillId="0" borderId="5" xfId="0" applyFont="1" applyBorder="1" applyAlignment="1" applyProtection="1">
      <alignment horizontal="left" vertical="center"/>
    </xf>
    <xf numFmtId="0" fontId="16" fillId="0" borderId="4" xfId="0" applyFont="1" applyBorder="1" applyAlignment="1" applyProtection="1">
      <alignment horizontal="left" vertical="center"/>
    </xf>
    <xf numFmtId="0" fontId="16" fillId="0" borderId="6" xfId="0" applyFont="1" applyBorder="1" applyAlignment="1" applyProtection="1">
      <alignment horizontal="left" vertical="center"/>
    </xf>
    <xf numFmtId="0" fontId="17" fillId="0" borderId="0" xfId="0" applyFont="1" applyAlignment="1" applyProtection="1">
      <alignment horizontal="left" vertical="center"/>
    </xf>
    <xf numFmtId="0" fontId="11" fillId="4" borderId="5" xfId="0" applyFont="1" applyFill="1" applyBorder="1" applyAlignment="1" applyProtection="1">
      <alignment horizontal="center"/>
    </xf>
    <xf numFmtId="0" fontId="11" fillId="4" borderId="4" xfId="0" applyFont="1" applyFill="1" applyBorder="1" applyAlignment="1" applyProtection="1">
      <alignment horizontal="center"/>
    </xf>
    <xf numFmtId="169" fontId="0" fillId="0" borderId="0" xfId="0" applyNumberFormat="1"/>
    <xf numFmtId="169" fontId="0" fillId="0" borderId="1" xfId="0" applyNumberFormat="1" applyBorder="1"/>
    <xf numFmtId="0" fontId="0" fillId="0" borderId="16" xfId="0" applyBorder="1"/>
    <xf numFmtId="0" fontId="0" fillId="0" borderId="17" xfId="0" applyBorder="1"/>
    <xf numFmtId="169" fontId="0" fillId="0" borderId="17" xfId="0" applyNumberFormat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169" fontId="0" fillId="0" borderId="22" xfId="0" applyNumberFormat="1" applyBorder="1"/>
    <xf numFmtId="0" fontId="0" fillId="0" borderId="23" xfId="0" applyBorder="1"/>
    <xf numFmtId="0" fontId="0" fillId="0" borderId="18" xfId="0" applyFill="1" applyBorder="1"/>
    <xf numFmtId="169" fontId="0" fillId="0" borderId="24" xfId="0" applyNumberFormat="1" applyBorder="1"/>
    <xf numFmtId="169" fontId="0" fillId="0" borderId="8" xfId="0" applyNumberFormat="1" applyBorder="1"/>
    <xf numFmtId="169" fontId="0" fillId="0" borderId="9" xfId="0" applyNumberFormat="1" applyBorder="1"/>
    <xf numFmtId="1" fontId="0" fillId="0" borderId="0" xfId="0" applyNumberFormat="1"/>
    <xf numFmtId="1" fontId="0" fillId="0" borderId="17" xfId="0" applyNumberFormat="1" applyBorder="1"/>
    <xf numFmtId="1" fontId="0" fillId="0" borderId="1" xfId="0" applyNumberFormat="1" applyBorder="1"/>
    <xf numFmtId="1" fontId="0" fillId="0" borderId="22" xfId="0" applyNumberFormat="1" applyBorder="1"/>
    <xf numFmtId="0" fontId="0" fillId="7" borderId="19" xfId="0" applyFill="1" applyBorder="1"/>
    <xf numFmtId="0" fontId="0" fillId="7" borderId="1" xfId="0" applyFill="1" applyBorder="1"/>
    <xf numFmtId="169" fontId="0" fillId="7" borderId="1" xfId="0" applyNumberFormat="1" applyFill="1" applyBorder="1"/>
    <xf numFmtId="1" fontId="0" fillId="7" borderId="1" xfId="0" applyNumberFormat="1" applyFill="1" applyBorder="1"/>
    <xf numFmtId="169" fontId="0" fillId="7" borderId="8" xfId="0" applyNumberFormat="1" applyFill="1" applyBorder="1"/>
    <xf numFmtId="0" fontId="0" fillId="7" borderId="20" xfId="0" applyFill="1" applyBorder="1"/>
    <xf numFmtId="0" fontId="14" fillId="7" borderId="1" xfId="0" applyFont="1" applyFill="1" applyBorder="1" applyProtection="1">
      <protection locked="0"/>
    </xf>
    <xf numFmtId="14" fontId="14" fillId="7" borderId="1" xfId="0" applyNumberFormat="1" applyFont="1" applyFill="1" applyBorder="1" applyProtection="1">
      <protection locked="0"/>
    </xf>
    <xf numFmtId="44" fontId="14" fillId="7" borderId="1" xfId="18" applyFont="1" applyFill="1" applyBorder="1" applyProtection="1">
      <protection locked="0"/>
    </xf>
    <xf numFmtId="20" fontId="14" fillId="7" borderId="1" xfId="5" applyNumberFormat="1" applyFont="1" applyFill="1" applyBorder="1" applyAlignment="1" applyProtection="1">
      <alignment horizontal="center"/>
      <protection locked="0"/>
    </xf>
    <xf numFmtId="15" fontId="0" fillId="7" borderId="1" xfId="5" applyNumberFormat="1" applyFont="1" applyFill="1" applyBorder="1" applyProtection="1">
      <protection locked="0"/>
    </xf>
    <xf numFmtId="0" fontId="10" fillId="0" borderId="0" xfId="0" applyFont="1" applyAlignment="1" applyProtection="1">
      <alignment horizontal="center"/>
    </xf>
    <xf numFmtId="0" fontId="16" fillId="0" borderId="0" xfId="0" applyFont="1" applyAlignment="1" applyProtection="1">
      <alignment horizontal="left" vertical="center"/>
    </xf>
  </cellXfs>
  <cellStyles count="22">
    <cellStyle name="Comma" xfId="5" builtinId="3"/>
    <cellStyle name="Comma 2" xfId="20"/>
    <cellStyle name="Currency" xfId="18" builtinId="4"/>
    <cellStyle name="Followed Hyperlink" xfId="2" builtinId="9" hidden="1"/>
    <cellStyle name="Followed Hyperlink" xfId="4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Hyperlink" xfId="1" builtinId="8" hidden="1"/>
    <cellStyle name="Hyperlink" xfId="3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Normal" xfId="0" builtinId="0"/>
    <cellStyle name="Normal 2" xfId="19"/>
    <cellStyle name="Normal 3" xfId="21"/>
  </cellStyles>
  <dxfs count="0"/>
  <tableStyles count="0" defaultTableStyle="TableStyleMedium9" defaultPivotStyle="PivotStyleMedium4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876300</xdr:colOff>
      <xdr:row>1</xdr:row>
      <xdr:rowOff>57150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00275" cy="1800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746124</xdr:colOff>
      <xdr:row>0</xdr:row>
      <xdr:rowOff>523876</xdr:rowOff>
    </xdr:from>
    <xdr:to>
      <xdr:col>20</xdr:col>
      <xdr:colOff>365125</xdr:colOff>
      <xdr:row>32</xdr:row>
      <xdr:rowOff>301625</xdr:rowOff>
    </xdr:to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F63EC76A-28D2-409A-AE0B-9C28B13B3DF8}"/>
            </a:ext>
          </a:extLst>
        </xdr:cNvPr>
        <xdr:cNvSpPr txBox="1"/>
      </xdr:nvSpPr>
      <xdr:spPr>
        <a:xfrm>
          <a:off x="23018749" y="523876"/>
          <a:ext cx="5508626" cy="11826874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sz="2400">
              <a:solidFill>
                <a:schemeClr val="bg1"/>
              </a:solidFill>
            </a:rPr>
            <a:t>How to use this</a:t>
          </a:r>
          <a:r>
            <a:rPr lang="en-CA" sz="2400" baseline="0">
              <a:solidFill>
                <a:schemeClr val="bg1"/>
              </a:solidFill>
            </a:rPr>
            <a:t> sheet:</a:t>
          </a:r>
        </a:p>
        <a:p>
          <a:endParaRPr lang="en-CA" sz="2400" baseline="0">
            <a:solidFill>
              <a:schemeClr val="bg1"/>
            </a:solidFill>
          </a:endParaRPr>
        </a:p>
        <a:p>
          <a:r>
            <a:rPr lang="en-CA" sz="2400" baseline="0">
              <a:solidFill>
                <a:schemeClr val="bg1"/>
              </a:solidFill>
            </a:rPr>
            <a:t>PART 1 - At start of season</a:t>
          </a:r>
          <a:endParaRPr lang="en-CA" sz="2400">
            <a:solidFill>
              <a:schemeClr val="bg1"/>
            </a:solidFill>
          </a:endParaRPr>
        </a:p>
        <a:p>
          <a:r>
            <a:rPr lang="en-CA" sz="2400">
              <a:solidFill>
                <a:schemeClr val="bg1"/>
              </a:solidFill>
            </a:rPr>
            <a:t>i) Choose the Division - </a:t>
          </a:r>
          <a:r>
            <a:rPr lang="en-CA" sz="2400" baseline="0">
              <a:solidFill>
                <a:schemeClr val="bg1"/>
              </a:solidFill>
            </a:rPr>
            <a:t>Fee amounts will automatically be adjusted for your division</a:t>
          </a:r>
        </a:p>
        <a:p>
          <a:r>
            <a:rPr lang="en-CA" sz="2400" baseline="0">
              <a:solidFill>
                <a:schemeClr val="bg1"/>
              </a:solidFill>
            </a:rPr>
            <a:t>ii) Type in your team name - example: Atom - C1</a:t>
          </a:r>
        </a:p>
        <a:p>
          <a:r>
            <a:rPr lang="en-CA" sz="2400" baseline="0">
              <a:solidFill>
                <a:schemeClr val="bg1"/>
              </a:solidFill>
            </a:rPr>
            <a:t>iii) Type in the Team Manager name and address </a:t>
          </a:r>
        </a:p>
        <a:p>
          <a:endParaRPr lang="en-CA" sz="2400" baseline="0">
            <a:solidFill>
              <a:schemeClr val="bg1"/>
            </a:solidFill>
          </a:endParaRPr>
        </a:p>
        <a:p>
          <a:r>
            <a:rPr lang="en-CA" sz="2400" baseline="0">
              <a:solidFill>
                <a:schemeClr val="bg1"/>
              </a:solidFill>
            </a:rPr>
            <a:t>PART 2 - After payment</a:t>
          </a:r>
        </a:p>
        <a:p>
          <a:r>
            <a:rPr lang="en-CA" sz="2400" baseline="0">
              <a:solidFill>
                <a:schemeClr val="bg1"/>
              </a:solidFill>
            </a:rPr>
            <a:t>iv) Enter game information. Always enter the game#, location and date. Names are optional.</a:t>
          </a:r>
        </a:p>
        <a:p>
          <a:r>
            <a:rPr lang="en-CA" sz="2400" baseline="0">
              <a:solidFill>
                <a:schemeClr val="bg1"/>
              </a:solidFill>
            </a:rPr>
            <a:t>v) Enter in the number of officials from the drop down.  For a 3 person - choose 1 Ref and 2 Lines, for a 2-person - choose 2 Refs. The fees will adjust automatically for a 2 or 3 person system. For Tyke and Novice - just pick 1 Ref.</a:t>
          </a:r>
        </a:p>
        <a:p>
          <a:endParaRPr lang="en-CA" sz="2400" baseline="0">
            <a:solidFill>
              <a:schemeClr val="bg1"/>
            </a:solidFill>
          </a:endParaRPr>
        </a:p>
        <a:p>
          <a:r>
            <a:rPr lang="en-CA" sz="2400" baseline="0">
              <a:solidFill>
                <a:schemeClr val="bg1"/>
              </a:solidFill>
            </a:rPr>
            <a:t>PART 3 - End of season</a:t>
          </a:r>
        </a:p>
        <a:p>
          <a:r>
            <a:rPr lang="en-CA" sz="2400" baseline="0">
              <a:solidFill>
                <a:schemeClr val="bg1"/>
              </a:solidFill>
            </a:rPr>
            <a:t>vi) Email the completed form to treasurer@vfiha.com</a:t>
          </a:r>
        </a:p>
        <a:p>
          <a:r>
            <a:rPr lang="en-CA" sz="2400" baseline="0">
              <a:solidFill>
                <a:schemeClr val="bg1"/>
              </a:solidFill>
            </a:rPr>
            <a:t>vii) Request reimbursement for fees payed over the fund provided in advance OR provide payment to VFIHA for overpayment of funds designated for referee fees. </a:t>
          </a:r>
        </a:p>
        <a:p>
          <a:r>
            <a:rPr lang="en-CA" sz="2400" baseline="0">
              <a:solidFill>
                <a:schemeClr val="bg1"/>
              </a:solidFill>
            </a:rPr>
            <a:t>Email registrar@vfiha.com if you would like to be invoiced for any overpayment.</a:t>
          </a:r>
        </a:p>
        <a:p>
          <a:endParaRPr lang="en-CA" sz="2400" baseline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1793875</xdr:colOff>
      <xdr:row>2</xdr:row>
      <xdr:rowOff>63500</xdr:rowOff>
    </xdr:to>
    <xdr:pic>
      <xdr:nvPicPr>
        <xdr:cNvPr id="7" name="Picture 6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2875"/>
          <a:ext cx="4095750" cy="2603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D23" sqref="D23"/>
    </sheetView>
  </sheetViews>
  <sheetFormatPr defaultRowHeight="15.75" x14ac:dyDescent="0.25"/>
  <cols>
    <col min="1" max="1" width="17.375" customWidth="1"/>
    <col min="2" max="2" width="28" customWidth="1"/>
    <col min="3" max="3" width="15" style="81" customWidth="1"/>
    <col min="4" max="4" width="18.25" style="96" customWidth="1"/>
    <col min="5" max="5" width="18.75" style="81" customWidth="1"/>
    <col min="6" max="6" width="37.375" customWidth="1"/>
  </cols>
  <sheetData>
    <row r="1" spans="1:7" s="24" customFormat="1" ht="137.25" customHeight="1" x14ac:dyDescent="0.25">
      <c r="A1" s="111"/>
      <c r="B1" s="111"/>
      <c r="C1" s="112" t="s">
        <v>112</v>
      </c>
      <c r="D1" s="112"/>
      <c r="E1" s="112"/>
      <c r="F1" s="112"/>
      <c r="G1" s="46"/>
    </row>
    <row r="2" spans="1:7" x14ac:dyDescent="0.25">
      <c r="A2" t="s">
        <v>104</v>
      </c>
    </row>
    <row r="3" spans="1:7" x14ac:dyDescent="0.25">
      <c r="A3" t="s">
        <v>103</v>
      </c>
    </row>
    <row r="4" spans="1:7" ht="16.5" thickBot="1" x14ac:dyDescent="0.3"/>
    <row r="5" spans="1:7" x14ac:dyDescent="0.25">
      <c r="A5" s="83" t="s">
        <v>1</v>
      </c>
      <c r="B5" s="84" t="s">
        <v>105</v>
      </c>
      <c r="C5" s="85" t="s">
        <v>106</v>
      </c>
      <c r="D5" s="97" t="s">
        <v>110</v>
      </c>
      <c r="E5" s="93" t="s">
        <v>111</v>
      </c>
      <c r="F5" s="92" t="s">
        <v>79</v>
      </c>
    </row>
    <row r="6" spans="1:7" x14ac:dyDescent="0.25">
      <c r="A6" s="100" t="s">
        <v>107</v>
      </c>
      <c r="B6" s="101" t="s">
        <v>0</v>
      </c>
      <c r="C6" s="102">
        <v>1500</v>
      </c>
      <c r="D6" s="103">
        <v>15</v>
      </c>
      <c r="E6" s="104">
        <v>100</v>
      </c>
      <c r="F6" s="105"/>
    </row>
    <row r="7" spans="1:7" x14ac:dyDescent="0.25">
      <c r="A7" s="100" t="s">
        <v>107</v>
      </c>
      <c r="B7" s="101" t="s">
        <v>109</v>
      </c>
      <c r="C7" s="102">
        <v>-500</v>
      </c>
      <c r="D7" s="103">
        <v>15</v>
      </c>
      <c r="E7" s="104">
        <v>33.33</v>
      </c>
      <c r="F7" s="105"/>
    </row>
    <row r="8" spans="1:7" x14ac:dyDescent="0.25">
      <c r="A8" s="86"/>
      <c r="B8" s="7"/>
      <c r="C8" s="82"/>
      <c r="D8" s="98"/>
      <c r="E8" s="94"/>
      <c r="F8" s="87"/>
    </row>
    <row r="9" spans="1:7" x14ac:dyDescent="0.25">
      <c r="A9" s="86"/>
      <c r="B9" s="7"/>
      <c r="C9" s="82"/>
      <c r="D9" s="98"/>
      <c r="E9" s="94"/>
      <c r="F9" s="87"/>
    </row>
    <row r="10" spans="1:7" x14ac:dyDescent="0.25">
      <c r="A10" s="86"/>
      <c r="B10" s="7"/>
      <c r="C10" s="82"/>
      <c r="D10" s="98"/>
      <c r="E10" s="94"/>
      <c r="F10" s="87"/>
    </row>
    <row r="11" spans="1:7" x14ac:dyDescent="0.25">
      <c r="A11" s="86"/>
      <c r="B11" s="7"/>
      <c r="C11" s="82"/>
      <c r="D11" s="98"/>
      <c r="E11" s="94"/>
      <c r="F11" s="87"/>
    </row>
    <row r="12" spans="1:7" x14ac:dyDescent="0.25">
      <c r="A12" s="86"/>
      <c r="B12" s="7"/>
      <c r="C12" s="82"/>
      <c r="D12" s="98"/>
      <c r="E12" s="94"/>
      <c r="F12" s="87"/>
    </row>
    <row r="13" spans="1:7" x14ac:dyDescent="0.25">
      <c r="A13" s="86"/>
      <c r="B13" s="7"/>
      <c r="C13" s="82"/>
      <c r="D13" s="98"/>
      <c r="E13" s="94"/>
      <c r="F13" s="87"/>
    </row>
    <row r="14" spans="1:7" x14ac:dyDescent="0.25">
      <c r="A14" s="86"/>
      <c r="B14" s="7"/>
      <c r="C14" s="82"/>
      <c r="D14" s="98"/>
      <c r="E14" s="94"/>
      <c r="F14" s="87"/>
    </row>
    <row r="15" spans="1:7" x14ac:dyDescent="0.25">
      <c r="A15" s="86"/>
      <c r="B15" s="7"/>
      <c r="C15" s="82"/>
      <c r="D15" s="98"/>
      <c r="E15" s="94"/>
      <c r="F15" s="87"/>
    </row>
    <row r="16" spans="1:7" ht="16.5" thickBot="1" x14ac:dyDescent="0.3">
      <c r="A16" s="88"/>
      <c r="B16" s="89" t="s">
        <v>108</v>
      </c>
      <c r="C16" s="90">
        <f>SUM(C6:C15)</f>
        <v>1000</v>
      </c>
      <c r="D16" s="99"/>
      <c r="E16" s="95"/>
      <c r="F16" s="91"/>
    </row>
  </sheetData>
  <mergeCells count="2">
    <mergeCell ref="C1:F1"/>
    <mergeCell ref="A1:B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1"/>
  <sheetViews>
    <sheetView tabSelected="1" zoomScale="60" zoomScaleNormal="60" workbookViewId="0">
      <selection sqref="A1:XFD1"/>
    </sheetView>
  </sheetViews>
  <sheetFormatPr defaultColWidth="11" defaultRowHeight="15.75" x14ac:dyDescent="0.25"/>
  <cols>
    <col min="1" max="1" width="30.125" style="24" customWidth="1"/>
    <col min="2" max="2" width="27.125" style="24" customWidth="1"/>
    <col min="3" max="3" width="25.375" style="24" customWidth="1"/>
    <col min="4" max="4" width="30" style="24" customWidth="1"/>
    <col min="5" max="5" width="28.375" style="24" customWidth="1"/>
    <col min="6" max="6" width="30.25" style="24" customWidth="1"/>
    <col min="7" max="7" width="13" style="46" customWidth="1"/>
    <col min="8" max="8" width="39.875" style="24" customWidth="1"/>
    <col min="9" max="10" width="13.25" style="24" customWidth="1"/>
    <col min="11" max="11" width="12.25" style="24" customWidth="1"/>
    <col min="12" max="12" width="11" style="24"/>
    <col min="13" max="13" width="18.375" style="24" customWidth="1"/>
    <col min="14" max="16384" width="11" style="24"/>
  </cols>
  <sheetData>
    <row r="1" spans="1:13" ht="195" customHeight="1" x14ac:dyDescent="0.25">
      <c r="A1" s="63"/>
      <c r="B1" s="63"/>
      <c r="C1" s="78" t="s">
        <v>73</v>
      </c>
      <c r="D1" s="78"/>
      <c r="E1" s="78"/>
      <c r="F1" s="78"/>
    </row>
    <row r="4" spans="1:13" s="61" customFormat="1" ht="26.25" x14ac:dyDescent="0.25">
      <c r="A4" s="64" t="s">
        <v>44</v>
      </c>
      <c r="B4" s="65" t="s">
        <v>46</v>
      </c>
    </row>
    <row r="5" spans="1:13" s="61" customFormat="1" ht="26.25" x14ac:dyDescent="0.25">
      <c r="A5" s="66"/>
      <c r="B5" s="66"/>
    </row>
    <row r="6" spans="1:13" s="61" customFormat="1" ht="26.25" x14ac:dyDescent="0.25">
      <c r="A6" s="64" t="s">
        <v>38</v>
      </c>
      <c r="B6" s="65"/>
    </row>
    <row r="7" spans="1:13" s="61" customFormat="1" ht="27" thickBot="1" x14ac:dyDescent="0.3">
      <c r="A7" s="59" t="s">
        <v>83</v>
      </c>
      <c r="B7" s="66"/>
      <c r="C7" s="60" t="s">
        <v>84</v>
      </c>
    </row>
    <row r="8" spans="1:13" s="61" customFormat="1" ht="27" thickBot="1" x14ac:dyDescent="0.4">
      <c r="A8" s="70"/>
      <c r="B8" s="71"/>
      <c r="C8" s="75"/>
      <c r="D8" s="76"/>
      <c r="E8" s="77"/>
      <c r="F8" s="62"/>
      <c r="G8" s="62"/>
      <c r="H8" s="62"/>
    </row>
    <row r="9" spans="1:13" ht="21.75" thickBot="1" x14ac:dyDescent="0.4">
      <c r="A9" s="25"/>
      <c r="B9" s="25"/>
      <c r="C9" s="25"/>
      <c r="D9" s="25"/>
      <c r="E9" s="26"/>
      <c r="F9" s="26"/>
      <c r="G9" s="26"/>
      <c r="H9" s="26"/>
    </row>
    <row r="10" spans="1:13" ht="24" thickBot="1" x14ac:dyDescent="0.4">
      <c r="A10" s="27"/>
      <c r="B10" s="28"/>
      <c r="C10" s="29"/>
      <c r="D10" s="29"/>
      <c r="E10" s="29"/>
      <c r="F10" s="29"/>
      <c r="G10" s="29"/>
      <c r="H10" s="29"/>
      <c r="I10" s="79" t="s">
        <v>74</v>
      </c>
      <c r="J10" s="80"/>
      <c r="K10" s="80"/>
      <c r="L10" s="80"/>
      <c r="M10" s="39">
        <f>VLOOKUP($B$4,'Code Lists - DO NOT CHANGE'!$U$2:$Z$9,6,FALSE)</f>
        <v>0</v>
      </c>
    </row>
    <row r="11" spans="1:13" ht="21" x14ac:dyDescent="0.35">
      <c r="A11" s="30"/>
      <c r="B11" s="30"/>
      <c r="C11" s="30"/>
      <c r="D11" s="30"/>
      <c r="E11" s="30"/>
      <c r="F11" s="30"/>
      <c r="G11" s="48"/>
      <c r="H11" s="30"/>
      <c r="I11" s="72" t="s">
        <v>72</v>
      </c>
      <c r="J11" s="73"/>
      <c r="K11" s="73"/>
      <c r="L11" s="74"/>
      <c r="M11" s="31"/>
    </row>
    <row r="12" spans="1:13" ht="21" x14ac:dyDescent="0.35">
      <c r="A12" s="32" t="s">
        <v>39</v>
      </c>
      <c r="B12" s="33" t="s">
        <v>1</v>
      </c>
      <c r="C12" s="32" t="s">
        <v>40</v>
      </c>
      <c r="D12" s="32" t="s">
        <v>75</v>
      </c>
      <c r="E12" s="32" t="s">
        <v>77</v>
      </c>
      <c r="F12" s="32" t="s">
        <v>77</v>
      </c>
      <c r="G12" s="34" t="s">
        <v>56</v>
      </c>
      <c r="H12" s="32" t="s">
        <v>79</v>
      </c>
      <c r="I12" s="34" t="s">
        <v>41</v>
      </c>
      <c r="J12" s="34" t="s">
        <v>43</v>
      </c>
      <c r="K12" s="34" t="s">
        <v>36</v>
      </c>
      <c r="L12" s="34" t="s">
        <v>43</v>
      </c>
      <c r="M12" s="34" t="s">
        <v>47</v>
      </c>
    </row>
    <row r="13" spans="1:13" ht="25.15" customHeight="1" x14ac:dyDescent="0.35">
      <c r="A13" s="106" t="s">
        <v>98</v>
      </c>
      <c r="B13" s="107">
        <v>43800</v>
      </c>
      <c r="C13" s="108" t="s">
        <v>78</v>
      </c>
      <c r="D13" s="108" t="s">
        <v>76</v>
      </c>
      <c r="E13" s="108" t="s">
        <v>76</v>
      </c>
      <c r="F13" s="108" t="s">
        <v>76</v>
      </c>
      <c r="G13" s="109">
        <v>0.33333333333333331</v>
      </c>
      <c r="H13" s="110" t="s">
        <v>85</v>
      </c>
      <c r="I13" s="37">
        <v>0</v>
      </c>
      <c r="J13" s="44">
        <f>VLOOKUP($B$4,'Code Lists - DO NOT CHANGE'!$U$2:$X$9,2,FALSE)</f>
        <v>0</v>
      </c>
      <c r="K13" s="37">
        <v>0</v>
      </c>
      <c r="L13" s="44">
        <f>IF($I13&gt;1,0,VLOOKUP($B$4,'Code Lists - DO NOT CHANGE'!$U$2:$X$9,3,FALSE))</f>
        <v>0</v>
      </c>
      <c r="M13" s="45">
        <f>(I13*J13)+(K13*L13)</f>
        <v>0</v>
      </c>
    </row>
    <row r="14" spans="1:13" ht="25.15" customHeight="1" x14ac:dyDescent="0.35">
      <c r="A14" s="40"/>
      <c r="B14" s="40"/>
      <c r="C14" s="40"/>
      <c r="D14" s="41"/>
      <c r="E14" s="42"/>
      <c r="F14" s="43"/>
      <c r="G14" s="49"/>
      <c r="H14" s="36"/>
      <c r="I14" s="37">
        <v>0</v>
      </c>
      <c r="J14" s="44">
        <f>VLOOKUP($B$4,'Code Lists - DO NOT CHANGE'!$U$2:$X$9,2,FALSE)</f>
        <v>0</v>
      </c>
      <c r="K14" s="37">
        <v>0</v>
      </c>
      <c r="L14" s="44">
        <f>VLOOKUP($B$4,'Code Lists - DO NOT CHANGE'!$U$2:$X$9,3,FALSE)</f>
        <v>0</v>
      </c>
      <c r="M14" s="45">
        <f>(I14*J14)+(K14*L14)</f>
        <v>0</v>
      </c>
    </row>
    <row r="15" spans="1:13" ht="25.15" customHeight="1" x14ac:dyDescent="0.35">
      <c r="A15" s="40"/>
      <c r="B15" s="40"/>
      <c r="C15" s="40"/>
      <c r="D15" s="41"/>
      <c r="E15" s="42"/>
      <c r="F15" s="43"/>
      <c r="G15" s="49"/>
      <c r="H15" s="36"/>
      <c r="I15" s="37">
        <v>0</v>
      </c>
      <c r="J15" s="44">
        <f>VLOOKUP($B$4,'Code Lists - DO NOT CHANGE'!$U$2:$X$9,2,FALSE)</f>
        <v>0</v>
      </c>
      <c r="K15" s="37">
        <v>0</v>
      </c>
      <c r="L15" s="44">
        <f>VLOOKUP($B$4,'Code Lists - DO NOT CHANGE'!$U$2:$X$9,3,FALSE)</f>
        <v>0</v>
      </c>
      <c r="M15" s="45">
        <f t="shared" ref="M15:M54" si="0">(I15*J15)+(K15*L15)</f>
        <v>0</v>
      </c>
    </row>
    <row r="16" spans="1:13" ht="25.15" customHeight="1" x14ac:dyDescent="0.35">
      <c r="A16" s="40"/>
      <c r="B16" s="40"/>
      <c r="C16" s="40"/>
      <c r="D16" s="41"/>
      <c r="E16" s="42"/>
      <c r="F16" s="42"/>
      <c r="G16" s="49"/>
      <c r="H16" s="35"/>
      <c r="I16" s="37">
        <v>0</v>
      </c>
      <c r="J16" s="44">
        <f>VLOOKUP($B$4,'Code Lists - DO NOT CHANGE'!$U$2:$X$9,2,FALSE)</f>
        <v>0</v>
      </c>
      <c r="K16" s="37">
        <v>0</v>
      </c>
      <c r="L16" s="44">
        <f>VLOOKUP($B$4,'Code Lists - DO NOT CHANGE'!$U$2:$X$9,3,FALSE)</f>
        <v>0</v>
      </c>
      <c r="M16" s="45">
        <f t="shared" si="0"/>
        <v>0</v>
      </c>
    </row>
    <row r="17" spans="1:15" ht="25.15" customHeight="1" x14ac:dyDescent="0.35">
      <c r="A17" s="40"/>
      <c r="B17" s="40"/>
      <c r="C17" s="40"/>
      <c r="D17" s="41"/>
      <c r="E17" s="42"/>
      <c r="F17" s="43"/>
      <c r="G17" s="49"/>
      <c r="H17" s="36"/>
      <c r="I17" s="37">
        <v>0</v>
      </c>
      <c r="J17" s="44">
        <f>VLOOKUP($B$4,'Code Lists - DO NOT CHANGE'!$U$2:$X$9,2,FALSE)</f>
        <v>0</v>
      </c>
      <c r="K17" s="37">
        <v>0</v>
      </c>
      <c r="L17" s="44">
        <f>VLOOKUP($B$4,'Code Lists - DO NOT CHANGE'!$U$2:$X$9,3,FALSE)</f>
        <v>0</v>
      </c>
      <c r="M17" s="45">
        <f t="shared" si="0"/>
        <v>0</v>
      </c>
    </row>
    <row r="18" spans="1:15" ht="25.15" customHeight="1" x14ac:dyDescent="0.35">
      <c r="A18" s="40"/>
      <c r="B18" s="40"/>
      <c r="C18" s="40"/>
      <c r="D18" s="41"/>
      <c r="E18" s="42"/>
      <c r="F18" s="43"/>
      <c r="G18" s="49"/>
      <c r="H18" s="36"/>
      <c r="I18" s="37">
        <v>0</v>
      </c>
      <c r="J18" s="44">
        <f>VLOOKUP($B$4,'Code Lists - DO NOT CHANGE'!$U$2:$X$9,2,FALSE)</f>
        <v>0</v>
      </c>
      <c r="K18" s="37">
        <v>0</v>
      </c>
      <c r="L18" s="44">
        <f>VLOOKUP($B$4,'Code Lists - DO NOT CHANGE'!$U$2:$X$9,3,FALSE)</f>
        <v>0</v>
      </c>
      <c r="M18" s="45">
        <f t="shared" si="0"/>
        <v>0</v>
      </c>
    </row>
    <row r="19" spans="1:15" ht="25.15" customHeight="1" x14ac:dyDescent="0.35">
      <c r="A19" s="40"/>
      <c r="B19" s="40"/>
      <c r="C19" s="40"/>
      <c r="D19" s="41"/>
      <c r="E19" s="42"/>
      <c r="F19" s="43"/>
      <c r="G19" s="49"/>
      <c r="H19" s="36"/>
      <c r="I19" s="37">
        <v>0</v>
      </c>
      <c r="J19" s="44">
        <f>VLOOKUP($B$4,'Code Lists - DO NOT CHANGE'!$U$2:$X$9,2,FALSE)</f>
        <v>0</v>
      </c>
      <c r="K19" s="37">
        <v>0</v>
      </c>
      <c r="L19" s="44">
        <f>VLOOKUP($B$4,'Code Lists - DO NOT CHANGE'!$U$2:$X$9,3,FALSE)</f>
        <v>0</v>
      </c>
      <c r="M19" s="45">
        <f t="shared" si="0"/>
        <v>0</v>
      </c>
      <c r="O19" s="58"/>
    </row>
    <row r="20" spans="1:15" ht="25.15" customHeight="1" x14ac:dyDescent="0.35">
      <c r="A20" s="40"/>
      <c r="B20" s="40"/>
      <c r="C20" s="40"/>
      <c r="D20" s="41"/>
      <c r="E20" s="42"/>
      <c r="F20" s="43"/>
      <c r="G20" s="49"/>
      <c r="H20" s="36"/>
      <c r="I20" s="37">
        <v>0</v>
      </c>
      <c r="J20" s="44">
        <f>VLOOKUP($B$4,'Code Lists - DO NOT CHANGE'!$U$2:$X$9,2,FALSE)</f>
        <v>0</v>
      </c>
      <c r="K20" s="37">
        <v>0</v>
      </c>
      <c r="L20" s="44">
        <f>VLOOKUP($B$4,'Code Lists - DO NOT CHANGE'!$U$2:$X$9,3,FALSE)</f>
        <v>0</v>
      </c>
      <c r="M20" s="45">
        <f t="shared" si="0"/>
        <v>0</v>
      </c>
    </row>
    <row r="21" spans="1:15" ht="25.15" customHeight="1" x14ac:dyDescent="0.35">
      <c r="A21" s="40"/>
      <c r="B21" s="40"/>
      <c r="C21" s="40"/>
      <c r="D21" s="41"/>
      <c r="E21" s="42"/>
      <c r="F21" s="42"/>
      <c r="G21" s="49"/>
      <c r="H21" s="35"/>
      <c r="I21" s="37">
        <v>0</v>
      </c>
      <c r="J21" s="44">
        <f>VLOOKUP($B$4,'Code Lists - DO NOT CHANGE'!$U$2:$X$9,2,FALSE)</f>
        <v>0</v>
      </c>
      <c r="K21" s="37">
        <v>0</v>
      </c>
      <c r="L21" s="44">
        <f>VLOOKUP($B$4,'Code Lists - DO NOT CHANGE'!$U$2:$X$9,3,FALSE)</f>
        <v>0</v>
      </c>
      <c r="M21" s="45">
        <f t="shared" si="0"/>
        <v>0</v>
      </c>
    </row>
    <row r="22" spans="1:15" ht="25.15" customHeight="1" x14ac:dyDescent="0.35">
      <c r="A22" s="40"/>
      <c r="B22" s="40"/>
      <c r="C22" s="40"/>
      <c r="D22" s="41"/>
      <c r="E22" s="42"/>
      <c r="F22" s="42"/>
      <c r="G22" s="49"/>
      <c r="H22" s="35"/>
      <c r="I22" s="37">
        <v>0</v>
      </c>
      <c r="J22" s="44">
        <f>VLOOKUP($B$4,'Code Lists - DO NOT CHANGE'!$U$2:$X$9,2,FALSE)</f>
        <v>0</v>
      </c>
      <c r="K22" s="37">
        <v>0</v>
      </c>
      <c r="L22" s="44">
        <f>VLOOKUP($B$4,'Code Lists - DO NOT CHANGE'!$U$2:$X$9,3,FALSE)</f>
        <v>0</v>
      </c>
      <c r="M22" s="45">
        <f t="shared" si="0"/>
        <v>0</v>
      </c>
    </row>
    <row r="23" spans="1:15" ht="25.15" customHeight="1" x14ac:dyDescent="0.35">
      <c r="A23" s="40"/>
      <c r="B23" s="40"/>
      <c r="C23" s="40"/>
      <c r="D23" s="41"/>
      <c r="E23" s="42"/>
      <c r="F23" s="42"/>
      <c r="G23" s="49"/>
      <c r="H23" s="35"/>
      <c r="I23" s="37">
        <v>0</v>
      </c>
      <c r="J23" s="44">
        <f>VLOOKUP($B$4,'Code Lists - DO NOT CHANGE'!$U$2:$X$9,2,FALSE)</f>
        <v>0</v>
      </c>
      <c r="K23" s="37">
        <v>0</v>
      </c>
      <c r="L23" s="44">
        <f>VLOOKUP($B$4,'Code Lists - DO NOT CHANGE'!$U$2:$X$9,3,FALSE)</f>
        <v>0</v>
      </c>
      <c r="M23" s="45">
        <f t="shared" si="0"/>
        <v>0</v>
      </c>
    </row>
    <row r="24" spans="1:15" ht="25.15" customHeight="1" x14ac:dyDescent="0.35">
      <c r="A24" s="40"/>
      <c r="B24" s="40"/>
      <c r="C24" s="40"/>
      <c r="D24" s="41"/>
      <c r="E24" s="42"/>
      <c r="F24" s="42"/>
      <c r="G24" s="49"/>
      <c r="H24" s="35"/>
      <c r="I24" s="37">
        <v>0</v>
      </c>
      <c r="J24" s="44">
        <f>VLOOKUP($B$4,'Code Lists - DO NOT CHANGE'!$U$2:$X$9,2,FALSE)</f>
        <v>0</v>
      </c>
      <c r="K24" s="37">
        <v>0</v>
      </c>
      <c r="L24" s="44">
        <f>VLOOKUP($B$4,'Code Lists - DO NOT CHANGE'!$U$2:$X$9,3,FALSE)</f>
        <v>0</v>
      </c>
      <c r="M24" s="45">
        <f t="shared" si="0"/>
        <v>0</v>
      </c>
    </row>
    <row r="25" spans="1:15" ht="25.15" customHeight="1" x14ac:dyDescent="0.35">
      <c r="A25" s="40"/>
      <c r="B25" s="40"/>
      <c r="C25" s="40"/>
      <c r="D25" s="41"/>
      <c r="E25" s="42"/>
      <c r="F25" s="42"/>
      <c r="G25" s="49"/>
      <c r="H25" s="35"/>
      <c r="I25" s="37">
        <v>0</v>
      </c>
      <c r="J25" s="44">
        <f>VLOOKUP($B$4,'Code Lists - DO NOT CHANGE'!$U$2:$X$9,2,FALSE)</f>
        <v>0</v>
      </c>
      <c r="K25" s="37">
        <v>0</v>
      </c>
      <c r="L25" s="44">
        <f>VLOOKUP($B$4,'Code Lists - DO NOT CHANGE'!$U$2:$X$9,3,FALSE)</f>
        <v>0</v>
      </c>
      <c r="M25" s="45">
        <f t="shared" si="0"/>
        <v>0</v>
      </c>
    </row>
    <row r="26" spans="1:15" ht="25.15" customHeight="1" x14ac:dyDescent="0.35">
      <c r="A26" s="40"/>
      <c r="B26" s="40"/>
      <c r="C26" s="40"/>
      <c r="D26" s="41"/>
      <c r="E26" s="42"/>
      <c r="F26" s="42"/>
      <c r="G26" s="49"/>
      <c r="H26" s="35"/>
      <c r="I26" s="37">
        <v>0</v>
      </c>
      <c r="J26" s="44">
        <f>VLOOKUP($B$4,'Code Lists - DO NOT CHANGE'!$U$2:$X$9,2,FALSE)</f>
        <v>0</v>
      </c>
      <c r="K26" s="37">
        <v>0</v>
      </c>
      <c r="L26" s="44">
        <f>VLOOKUP($B$4,'Code Lists - DO NOT CHANGE'!$U$2:$X$9,3,FALSE)</f>
        <v>0</v>
      </c>
      <c r="M26" s="45">
        <f t="shared" si="0"/>
        <v>0</v>
      </c>
    </row>
    <row r="27" spans="1:15" ht="25.15" customHeight="1" x14ac:dyDescent="0.35">
      <c r="A27" s="40"/>
      <c r="B27" s="40"/>
      <c r="C27" s="40"/>
      <c r="D27" s="41"/>
      <c r="E27" s="42"/>
      <c r="F27" s="42"/>
      <c r="G27" s="49"/>
      <c r="H27" s="35"/>
      <c r="I27" s="37">
        <v>0</v>
      </c>
      <c r="J27" s="44">
        <f>VLOOKUP($B$4,'Code Lists - DO NOT CHANGE'!$U$2:$X$9,2,FALSE)</f>
        <v>0</v>
      </c>
      <c r="K27" s="37">
        <v>0</v>
      </c>
      <c r="L27" s="44">
        <f>VLOOKUP($B$4,'Code Lists - DO NOT CHANGE'!$U$2:$X$9,3,FALSE)</f>
        <v>0</v>
      </c>
      <c r="M27" s="45">
        <f t="shared" si="0"/>
        <v>0</v>
      </c>
    </row>
    <row r="28" spans="1:15" ht="25.15" customHeight="1" x14ac:dyDescent="0.35">
      <c r="A28" s="40"/>
      <c r="B28" s="40"/>
      <c r="C28" s="40"/>
      <c r="D28" s="42"/>
      <c r="E28" s="42"/>
      <c r="F28" s="42"/>
      <c r="G28" s="57"/>
      <c r="H28" s="42"/>
      <c r="I28" s="37">
        <v>0</v>
      </c>
      <c r="J28" s="44">
        <f>VLOOKUP($B$4,'Code Lists - DO NOT CHANGE'!$U$2:$X$9,2,FALSE)</f>
        <v>0</v>
      </c>
      <c r="K28" s="37">
        <v>0</v>
      </c>
      <c r="L28" s="44">
        <f>VLOOKUP($B$4,'Code Lists - DO NOT CHANGE'!$U$2:$X$9,3,FALSE)</f>
        <v>0</v>
      </c>
      <c r="M28" s="45">
        <f t="shared" si="0"/>
        <v>0</v>
      </c>
    </row>
    <row r="29" spans="1:15" ht="25.15" customHeight="1" x14ac:dyDescent="0.35">
      <c r="A29" s="40"/>
      <c r="B29" s="40"/>
      <c r="C29" s="40"/>
      <c r="D29" s="42"/>
      <c r="E29" s="42"/>
      <c r="F29" s="42"/>
      <c r="G29" s="57"/>
      <c r="H29" s="42"/>
      <c r="I29" s="37">
        <v>0</v>
      </c>
      <c r="J29" s="44">
        <f>VLOOKUP($B$4,'Code Lists - DO NOT CHANGE'!$U$2:$X$9,2,FALSE)</f>
        <v>0</v>
      </c>
      <c r="K29" s="37">
        <v>0</v>
      </c>
      <c r="L29" s="44">
        <f>VLOOKUP($B$4,'Code Lists - DO NOT CHANGE'!$U$2:$X$9,3,FALSE)</f>
        <v>0</v>
      </c>
      <c r="M29" s="45">
        <f t="shared" si="0"/>
        <v>0</v>
      </c>
    </row>
    <row r="30" spans="1:15" ht="25.15" customHeight="1" x14ac:dyDescent="0.35">
      <c r="A30" s="40"/>
      <c r="B30" s="40"/>
      <c r="C30" s="40"/>
      <c r="D30" s="42"/>
      <c r="E30" s="42"/>
      <c r="F30" s="42"/>
      <c r="G30" s="57"/>
      <c r="H30" s="42"/>
      <c r="I30" s="37">
        <v>0</v>
      </c>
      <c r="J30" s="44">
        <f>VLOOKUP($B$4,'Code Lists - DO NOT CHANGE'!$U$2:$X$9,2,FALSE)</f>
        <v>0</v>
      </c>
      <c r="K30" s="37">
        <v>0</v>
      </c>
      <c r="L30" s="44">
        <f>VLOOKUP($B$4,'Code Lists - DO NOT CHANGE'!$U$2:$X$9,3,FALSE)</f>
        <v>0</v>
      </c>
      <c r="M30" s="45">
        <f t="shared" si="0"/>
        <v>0</v>
      </c>
    </row>
    <row r="31" spans="1:15" ht="25.15" customHeight="1" x14ac:dyDescent="0.35">
      <c r="A31" s="40"/>
      <c r="B31" s="40"/>
      <c r="C31" s="40"/>
      <c r="D31" s="42"/>
      <c r="E31" s="42"/>
      <c r="F31" s="42"/>
      <c r="G31" s="57"/>
      <c r="H31" s="42"/>
      <c r="I31" s="37">
        <v>0</v>
      </c>
      <c r="J31" s="44">
        <f>VLOOKUP($B$4,'Code Lists - DO NOT CHANGE'!$U$2:$X$9,2,FALSE)</f>
        <v>0</v>
      </c>
      <c r="K31" s="37">
        <v>0</v>
      </c>
      <c r="L31" s="44">
        <f>VLOOKUP($B$4,'Code Lists - DO NOT CHANGE'!$U$2:$X$9,3,FALSE)</f>
        <v>0</v>
      </c>
      <c r="M31" s="45">
        <f t="shared" si="0"/>
        <v>0</v>
      </c>
    </row>
    <row r="32" spans="1:15" ht="25.15" customHeight="1" x14ac:dyDescent="0.35">
      <c r="A32" s="40"/>
      <c r="B32" s="40"/>
      <c r="C32" s="40"/>
      <c r="D32" s="42"/>
      <c r="E32" s="42"/>
      <c r="F32" s="42"/>
      <c r="G32" s="57"/>
      <c r="H32" s="42"/>
      <c r="I32" s="37">
        <v>0</v>
      </c>
      <c r="J32" s="44">
        <f>VLOOKUP($B$4,'Code Lists - DO NOT CHANGE'!$U$2:$X$9,2,FALSE)</f>
        <v>0</v>
      </c>
      <c r="K32" s="37">
        <v>0</v>
      </c>
      <c r="L32" s="44">
        <f>VLOOKUP($B$4,'Code Lists - DO NOT CHANGE'!$U$2:$X$9,3,FALSE)</f>
        <v>0</v>
      </c>
      <c r="M32" s="45">
        <f t="shared" si="0"/>
        <v>0</v>
      </c>
    </row>
    <row r="33" spans="1:13" ht="25.15" customHeight="1" x14ac:dyDescent="0.35">
      <c r="A33" s="40"/>
      <c r="B33" s="40"/>
      <c r="C33" s="40"/>
      <c r="D33" s="42"/>
      <c r="E33" s="42"/>
      <c r="F33" s="42"/>
      <c r="G33" s="57"/>
      <c r="H33" s="42"/>
      <c r="I33" s="37">
        <v>0</v>
      </c>
      <c r="J33" s="44">
        <f>VLOOKUP($B$4,'Code Lists - DO NOT CHANGE'!$U$2:$X$9,2,FALSE)</f>
        <v>0</v>
      </c>
      <c r="K33" s="37">
        <v>0</v>
      </c>
      <c r="L33" s="44">
        <f>VLOOKUP($B$4,'Code Lists - DO NOT CHANGE'!$U$2:$X$9,3,FALSE)</f>
        <v>0</v>
      </c>
      <c r="M33" s="45">
        <f t="shared" si="0"/>
        <v>0</v>
      </c>
    </row>
    <row r="34" spans="1:13" ht="25.15" customHeight="1" x14ac:dyDescent="0.35">
      <c r="A34" s="40"/>
      <c r="B34" s="40"/>
      <c r="C34" s="40"/>
      <c r="D34" s="42"/>
      <c r="E34" s="42"/>
      <c r="F34" s="42"/>
      <c r="G34" s="57"/>
      <c r="H34" s="42"/>
      <c r="I34" s="37">
        <v>0</v>
      </c>
      <c r="J34" s="44">
        <f>VLOOKUP($B$4,'Code Lists - DO NOT CHANGE'!$U$2:$X$9,2,FALSE)</f>
        <v>0</v>
      </c>
      <c r="K34" s="37">
        <v>0</v>
      </c>
      <c r="L34" s="44">
        <f>VLOOKUP($B$4,'Code Lists - DO NOT CHANGE'!$U$2:$X$9,3,FALSE)</f>
        <v>0</v>
      </c>
      <c r="M34" s="45">
        <f t="shared" si="0"/>
        <v>0</v>
      </c>
    </row>
    <row r="35" spans="1:13" ht="25.15" customHeight="1" x14ac:dyDescent="0.35">
      <c r="A35" s="40"/>
      <c r="B35" s="40"/>
      <c r="C35" s="40"/>
      <c r="D35" s="42"/>
      <c r="E35" s="42"/>
      <c r="F35" s="42"/>
      <c r="G35" s="57"/>
      <c r="H35" s="42"/>
      <c r="I35" s="37">
        <v>0</v>
      </c>
      <c r="J35" s="44">
        <f>VLOOKUP($B$4,'Code Lists - DO NOT CHANGE'!$U$2:$X$9,2,FALSE)</f>
        <v>0</v>
      </c>
      <c r="K35" s="37">
        <v>0</v>
      </c>
      <c r="L35" s="44">
        <f>VLOOKUP($B$4,'Code Lists - DO NOT CHANGE'!$U$2:$X$9,3,FALSE)</f>
        <v>0</v>
      </c>
      <c r="M35" s="45">
        <f t="shared" si="0"/>
        <v>0</v>
      </c>
    </row>
    <row r="36" spans="1:13" ht="24.75" customHeight="1" x14ac:dyDescent="0.35">
      <c r="A36" s="40"/>
      <c r="B36" s="40"/>
      <c r="C36" s="40"/>
      <c r="D36" s="42"/>
      <c r="E36" s="42"/>
      <c r="F36" s="42"/>
      <c r="G36" s="57"/>
      <c r="H36" s="42"/>
      <c r="I36" s="37">
        <v>0</v>
      </c>
      <c r="J36" s="44">
        <f>VLOOKUP($B$4,'Code Lists - DO NOT CHANGE'!$U$2:$X$9,2,FALSE)</f>
        <v>0</v>
      </c>
      <c r="K36" s="37">
        <v>0</v>
      </c>
      <c r="L36" s="44">
        <f>VLOOKUP($B$4,'Code Lists - DO NOT CHANGE'!$U$2:$X$9,3,FALSE)</f>
        <v>0</v>
      </c>
      <c r="M36" s="45">
        <f t="shared" si="0"/>
        <v>0</v>
      </c>
    </row>
    <row r="37" spans="1:13" ht="24.75" customHeight="1" x14ac:dyDescent="0.35">
      <c r="A37" s="40"/>
      <c r="B37" s="40"/>
      <c r="C37" s="40"/>
      <c r="D37" s="42"/>
      <c r="E37" s="42"/>
      <c r="F37" s="42"/>
      <c r="G37" s="57"/>
      <c r="H37" s="42"/>
      <c r="I37" s="37">
        <v>0</v>
      </c>
      <c r="J37" s="44">
        <f>VLOOKUP($B$4,'Code Lists - DO NOT CHANGE'!$U$2:$X$9,2,FALSE)</f>
        <v>0</v>
      </c>
      <c r="K37" s="37">
        <v>0</v>
      </c>
      <c r="L37" s="44">
        <f>VLOOKUP($B$4,'Code Lists - DO NOT CHANGE'!$U$2:$X$9,3,FALSE)</f>
        <v>0</v>
      </c>
      <c r="M37" s="45">
        <f>(I37*J37)+(K37*L37)</f>
        <v>0</v>
      </c>
    </row>
    <row r="38" spans="1:13" ht="24.75" customHeight="1" x14ac:dyDescent="0.35">
      <c r="A38" s="40"/>
      <c r="B38" s="40"/>
      <c r="C38" s="40"/>
      <c r="D38" s="42"/>
      <c r="E38" s="42"/>
      <c r="F38" s="42"/>
      <c r="G38" s="57"/>
      <c r="H38" s="42"/>
      <c r="I38" s="37">
        <v>0</v>
      </c>
      <c r="J38" s="44">
        <f>VLOOKUP($B$4,'Code Lists - DO NOT CHANGE'!$U$2:$X$9,2,FALSE)</f>
        <v>0</v>
      </c>
      <c r="K38" s="37">
        <v>0</v>
      </c>
      <c r="L38" s="44">
        <f>VLOOKUP($B$4,'Code Lists - DO NOT CHANGE'!$U$2:$X$9,3,FALSE)</f>
        <v>0</v>
      </c>
      <c r="M38" s="45">
        <f t="shared" si="0"/>
        <v>0</v>
      </c>
    </row>
    <row r="39" spans="1:13" ht="24.75" customHeight="1" x14ac:dyDescent="0.35">
      <c r="A39" s="40"/>
      <c r="B39" s="40"/>
      <c r="C39" s="40"/>
      <c r="D39" s="42"/>
      <c r="E39" s="42"/>
      <c r="F39" s="42"/>
      <c r="G39" s="57"/>
      <c r="H39" s="42"/>
      <c r="I39" s="37">
        <v>0</v>
      </c>
      <c r="J39" s="44">
        <f>VLOOKUP($B$4,'Code Lists - DO NOT CHANGE'!$U$2:$X$9,2,FALSE)</f>
        <v>0</v>
      </c>
      <c r="K39" s="37">
        <v>0</v>
      </c>
      <c r="L39" s="44">
        <f>VLOOKUP($B$4,'Code Lists - DO NOT CHANGE'!$U$2:$X$9,3,FALSE)</f>
        <v>0</v>
      </c>
      <c r="M39" s="45">
        <f t="shared" si="0"/>
        <v>0</v>
      </c>
    </row>
    <row r="40" spans="1:13" ht="24.75" customHeight="1" x14ac:dyDescent="0.35">
      <c r="A40" s="40"/>
      <c r="B40" s="40"/>
      <c r="C40" s="40"/>
      <c r="D40" s="42"/>
      <c r="E40" s="42"/>
      <c r="F40" s="42"/>
      <c r="G40" s="57"/>
      <c r="H40" s="42"/>
      <c r="I40" s="37">
        <v>0</v>
      </c>
      <c r="J40" s="44">
        <f>VLOOKUP($B$4,'Code Lists - DO NOT CHANGE'!$U$2:$X$9,2,FALSE)</f>
        <v>0</v>
      </c>
      <c r="K40" s="37">
        <v>0</v>
      </c>
      <c r="L40" s="44">
        <f>VLOOKUP($B$4,'Code Lists - DO NOT CHANGE'!$U$2:$X$9,3,FALSE)</f>
        <v>0</v>
      </c>
      <c r="M40" s="45">
        <f t="shared" si="0"/>
        <v>0</v>
      </c>
    </row>
    <row r="41" spans="1:13" ht="24.75" customHeight="1" x14ac:dyDescent="0.35">
      <c r="A41" s="40"/>
      <c r="B41" s="40"/>
      <c r="C41" s="40"/>
      <c r="D41" s="42"/>
      <c r="E41" s="42"/>
      <c r="F41" s="42"/>
      <c r="G41" s="57"/>
      <c r="H41" s="42"/>
      <c r="I41" s="37">
        <v>0</v>
      </c>
      <c r="J41" s="44">
        <f>VLOOKUP($B$4,'Code Lists - DO NOT CHANGE'!$U$2:$X$9,2,FALSE)</f>
        <v>0</v>
      </c>
      <c r="K41" s="37">
        <v>0</v>
      </c>
      <c r="L41" s="44">
        <f>VLOOKUP($B$4,'Code Lists - DO NOT CHANGE'!$U$2:$X$9,3,FALSE)</f>
        <v>0</v>
      </c>
      <c r="M41" s="45">
        <f t="shared" si="0"/>
        <v>0</v>
      </c>
    </row>
    <row r="42" spans="1:13" ht="24.75" customHeight="1" x14ac:dyDescent="0.35">
      <c r="A42" s="40"/>
      <c r="B42" s="40"/>
      <c r="C42" s="40"/>
      <c r="D42" s="42"/>
      <c r="E42" s="42"/>
      <c r="F42" s="42"/>
      <c r="G42" s="57"/>
      <c r="H42" s="42"/>
      <c r="I42" s="37">
        <v>0</v>
      </c>
      <c r="J42" s="44">
        <f>VLOOKUP($B$4,'Code Lists - DO NOT CHANGE'!$U$2:$X$9,2,FALSE)</f>
        <v>0</v>
      </c>
      <c r="K42" s="37">
        <v>0</v>
      </c>
      <c r="L42" s="44">
        <f>VLOOKUP($B$4,'Code Lists - DO NOT CHANGE'!$U$2:$X$9,3,FALSE)</f>
        <v>0</v>
      </c>
      <c r="M42" s="45">
        <f t="shared" si="0"/>
        <v>0</v>
      </c>
    </row>
    <row r="43" spans="1:13" ht="24.75" customHeight="1" x14ac:dyDescent="0.35">
      <c r="A43" s="40"/>
      <c r="B43" s="40"/>
      <c r="C43" s="40"/>
      <c r="D43" s="42"/>
      <c r="E43" s="42"/>
      <c r="F43" s="42"/>
      <c r="G43" s="57"/>
      <c r="H43" s="42"/>
      <c r="I43" s="37">
        <v>0</v>
      </c>
      <c r="J43" s="44">
        <f>VLOOKUP($B$4,'Code Lists - DO NOT CHANGE'!$U$2:$X$9,2,FALSE)</f>
        <v>0</v>
      </c>
      <c r="K43" s="37">
        <v>0</v>
      </c>
      <c r="L43" s="44">
        <f>VLOOKUP($B$4,'Code Lists - DO NOT CHANGE'!$U$2:$X$9,3,FALSE)</f>
        <v>0</v>
      </c>
      <c r="M43" s="45">
        <f t="shared" si="0"/>
        <v>0</v>
      </c>
    </row>
    <row r="44" spans="1:13" ht="24.75" customHeight="1" x14ac:dyDescent="0.35">
      <c r="A44" s="40"/>
      <c r="B44" s="40"/>
      <c r="C44" s="40"/>
      <c r="D44" s="42"/>
      <c r="E44" s="42"/>
      <c r="F44" s="42"/>
      <c r="G44" s="57"/>
      <c r="H44" s="42"/>
      <c r="I44" s="37">
        <v>0</v>
      </c>
      <c r="J44" s="44">
        <f>VLOOKUP($B$4,'Code Lists - DO NOT CHANGE'!$U$2:$X$9,2,FALSE)</f>
        <v>0</v>
      </c>
      <c r="K44" s="37">
        <v>0</v>
      </c>
      <c r="L44" s="44">
        <f>VLOOKUP($B$4,'Code Lists - DO NOT CHANGE'!$U$2:$X$9,3,FALSE)</f>
        <v>0</v>
      </c>
      <c r="M44" s="45">
        <f t="shared" si="0"/>
        <v>0</v>
      </c>
    </row>
    <row r="45" spans="1:13" ht="24.75" customHeight="1" x14ac:dyDescent="0.35">
      <c r="A45" s="40"/>
      <c r="B45" s="40"/>
      <c r="C45" s="40"/>
      <c r="D45" s="42"/>
      <c r="E45" s="42"/>
      <c r="F45" s="42"/>
      <c r="G45" s="57"/>
      <c r="H45" s="42"/>
      <c r="I45" s="37">
        <v>0</v>
      </c>
      <c r="J45" s="44">
        <f>VLOOKUP($B$4,'Code Lists - DO NOT CHANGE'!$U$2:$X$9,2,FALSE)</f>
        <v>0</v>
      </c>
      <c r="K45" s="37">
        <v>0</v>
      </c>
      <c r="L45" s="44">
        <f>VLOOKUP($B$4,'Code Lists - DO NOT CHANGE'!$U$2:$X$9,3,FALSE)</f>
        <v>0</v>
      </c>
      <c r="M45" s="45">
        <f t="shared" si="0"/>
        <v>0</v>
      </c>
    </row>
    <row r="46" spans="1:13" ht="24.75" customHeight="1" x14ac:dyDescent="0.35">
      <c r="A46" s="40"/>
      <c r="B46" s="40"/>
      <c r="C46" s="40"/>
      <c r="D46" s="42"/>
      <c r="E46" s="42"/>
      <c r="F46" s="42"/>
      <c r="G46" s="57"/>
      <c r="H46" s="42"/>
      <c r="I46" s="37">
        <v>0</v>
      </c>
      <c r="J46" s="44">
        <f>VLOOKUP($B$4,'Code Lists - DO NOT CHANGE'!$U$2:$X$9,2,FALSE)</f>
        <v>0</v>
      </c>
      <c r="K46" s="37">
        <v>0</v>
      </c>
      <c r="L46" s="44">
        <f>VLOOKUP($B$4,'Code Lists - DO NOT CHANGE'!$U$2:$X$9,3,FALSE)</f>
        <v>0</v>
      </c>
      <c r="M46" s="45">
        <f t="shared" si="0"/>
        <v>0</v>
      </c>
    </row>
    <row r="47" spans="1:13" ht="24.75" customHeight="1" x14ac:dyDescent="0.35">
      <c r="A47" s="40"/>
      <c r="B47" s="40"/>
      <c r="C47" s="40"/>
      <c r="D47" s="42"/>
      <c r="E47" s="42"/>
      <c r="F47" s="42"/>
      <c r="G47" s="57"/>
      <c r="H47" s="42"/>
      <c r="I47" s="37">
        <v>0</v>
      </c>
      <c r="J47" s="44">
        <f>VLOOKUP($B$4,'Code Lists - DO NOT CHANGE'!$U$2:$X$9,2,FALSE)</f>
        <v>0</v>
      </c>
      <c r="K47" s="37">
        <v>0</v>
      </c>
      <c r="L47" s="44">
        <f>VLOOKUP($B$4,'Code Lists - DO NOT CHANGE'!$U$2:$X$9,3,FALSE)</f>
        <v>0</v>
      </c>
      <c r="M47" s="45">
        <f t="shared" si="0"/>
        <v>0</v>
      </c>
    </row>
    <row r="48" spans="1:13" ht="24.75" customHeight="1" x14ac:dyDescent="0.35">
      <c r="A48" s="40"/>
      <c r="B48" s="40"/>
      <c r="C48" s="40"/>
      <c r="D48" s="42"/>
      <c r="E48" s="42"/>
      <c r="F48" s="42"/>
      <c r="G48" s="57"/>
      <c r="H48" s="42"/>
      <c r="I48" s="37">
        <v>0</v>
      </c>
      <c r="J48" s="44">
        <f>VLOOKUP($B$4,'Code Lists - DO NOT CHANGE'!$U$2:$X$9,2,FALSE)</f>
        <v>0</v>
      </c>
      <c r="K48" s="37">
        <v>0</v>
      </c>
      <c r="L48" s="44">
        <f>VLOOKUP($B$4,'Code Lists - DO NOT CHANGE'!$U$2:$X$9,3,FALSE)</f>
        <v>0</v>
      </c>
      <c r="M48" s="45">
        <f t="shared" si="0"/>
        <v>0</v>
      </c>
    </row>
    <row r="49" spans="1:13" ht="24.75" customHeight="1" x14ac:dyDescent="0.35">
      <c r="A49" s="40"/>
      <c r="B49" s="40"/>
      <c r="C49" s="40"/>
      <c r="D49" s="42"/>
      <c r="E49" s="42"/>
      <c r="F49" s="42"/>
      <c r="G49" s="57"/>
      <c r="H49" s="42"/>
      <c r="I49" s="37">
        <v>0</v>
      </c>
      <c r="J49" s="44">
        <f>VLOOKUP($B$4,'Code Lists - DO NOT CHANGE'!$U$2:$X$9,2,FALSE)</f>
        <v>0</v>
      </c>
      <c r="K49" s="37">
        <v>0</v>
      </c>
      <c r="L49" s="44">
        <f>VLOOKUP($B$4,'Code Lists - DO NOT CHANGE'!$U$2:$X$9,3,FALSE)</f>
        <v>0</v>
      </c>
      <c r="M49" s="45">
        <f t="shared" si="0"/>
        <v>0</v>
      </c>
    </row>
    <row r="50" spans="1:13" ht="24.75" customHeight="1" x14ac:dyDescent="0.35">
      <c r="A50" s="40"/>
      <c r="B50" s="40"/>
      <c r="C50" s="40"/>
      <c r="D50" s="42"/>
      <c r="E50" s="42"/>
      <c r="F50" s="42"/>
      <c r="G50" s="57"/>
      <c r="H50" s="42"/>
      <c r="I50" s="37">
        <v>0</v>
      </c>
      <c r="J50" s="44">
        <f>VLOOKUP($B$4,'Code Lists - DO NOT CHANGE'!$U$2:$X$9,2,FALSE)</f>
        <v>0</v>
      </c>
      <c r="K50" s="37">
        <v>0</v>
      </c>
      <c r="L50" s="44">
        <f>VLOOKUP($B$4,'Code Lists - DO NOT CHANGE'!$U$2:$X$9,3,FALSE)</f>
        <v>0</v>
      </c>
      <c r="M50" s="45">
        <f t="shared" si="0"/>
        <v>0</v>
      </c>
    </row>
    <row r="51" spans="1:13" ht="24.75" customHeight="1" x14ac:dyDescent="0.35">
      <c r="A51" s="40"/>
      <c r="B51" s="40"/>
      <c r="C51" s="40"/>
      <c r="D51" s="42"/>
      <c r="E51" s="42"/>
      <c r="F51" s="42"/>
      <c r="G51" s="57"/>
      <c r="H51" s="42"/>
      <c r="I51" s="37">
        <v>0</v>
      </c>
      <c r="J51" s="44">
        <f>VLOOKUP($B$4,'Code Lists - DO NOT CHANGE'!$U$2:$X$9,2,FALSE)</f>
        <v>0</v>
      </c>
      <c r="K51" s="37">
        <v>0</v>
      </c>
      <c r="L51" s="44">
        <f>VLOOKUP($B$4,'Code Lists - DO NOT CHANGE'!$U$2:$X$9,3,FALSE)</f>
        <v>0</v>
      </c>
      <c r="M51" s="45">
        <f t="shared" si="0"/>
        <v>0</v>
      </c>
    </row>
    <row r="52" spans="1:13" ht="24.75" customHeight="1" x14ac:dyDescent="0.35">
      <c r="A52" s="40"/>
      <c r="B52" s="40"/>
      <c r="C52" s="40"/>
      <c r="D52" s="42"/>
      <c r="E52" s="42"/>
      <c r="F52" s="42"/>
      <c r="G52" s="57"/>
      <c r="H52" s="42"/>
      <c r="I52" s="37">
        <v>0</v>
      </c>
      <c r="J52" s="44">
        <f>VLOOKUP($B$4,'Code Lists - DO NOT CHANGE'!$U$2:$X$9,2,FALSE)</f>
        <v>0</v>
      </c>
      <c r="K52" s="37">
        <v>0</v>
      </c>
      <c r="L52" s="44">
        <f>VLOOKUP($B$4,'Code Lists - DO NOT CHANGE'!$U$2:$X$9,3,FALSE)</f>
        <v>0</v>
      </c>
      <c r="M52" s="45">
        <f t="shared" si="0"/>
        <v>0</v>
      </c>
    </row>
    <row r="53" spans="1:13" ht="24.75" customHeight="1" x14ac:dyDescent="0.35">
      <c r="A53" s="40"/>
      <c r="B53" s="40"/>
      <c r="C53" s="40"/>
      <c r="D53" s="42"/>
      <c r="E53" s="42"/>
      <c r="F53" s="42"/>
      <c r="G53" s="57"/>
      <c r="H53" s="42"/>
      <c r="I53" s="37">
        <v>0</v>
      </c>
      <c r="J53" s="44">
        <f>VLOOKUP($B$4,'Code Lists - DO NOT CHANGE'!$U$2:$X$9,2,FALSE)</f>
        <v>0</v>
      </c>
      <c r="K53" s="37">
        <v>0</v>
      </c>
      <c r="L53" s="44">
        <f>VLOOKUP($B$4,'Code Lists - DO NOT CHANGE'!$U$2:$X$9,3,FALSE)</f>
        <v>0</v>
      </c>
      <c r="M53" s="45">
        <f t="shared" si="0"/>
        <v>0</v>
      </c>
    </row>
    <row r="54" spans="1:13" ht="24.75" customHeight="1" x14ac:dyDescent="0.35">
      <c r="A54" s="40"/>
      <c r="B54" s="40"/>
      <c r="C54" s="40"/>
      <c r="D54" s="42"/>
      <c r="E54" s="42"/>
      <c r="F54" s="42"/>
      <c r="G54" s="57"/>
      <c r="H54" s="42"/>
      <c r="I54" s="37">
        <v>0</v>
      </c>
      <c r="J54" s="44">
        <f>VLOOKUP($B$4,'Code Lists - DO NOT CHANGE'!$U$2:$X$9,2,FALSE)</f>
        <v>0</v>
      </c>
      <c r="K54" s="37">
        <v>0</v>
      </c>
      <c r="L54" s="44">
        <f>VLOOKUP($B$4,'Code Lists - DO NOT CHANGE'!$U$2:$X$9,3,FALSE)</f>
        <v>0</v>
      </c>
      <c r="M54" s="45">
        <f t="shared" si="0"/>
        <v>0</v>
      </c>
    </row>
    <row r="55" spans="1:13" ht="24.75" customHeight="1" x14ac:dyDescent="0.35">
      <c r="A55" s="40"/>
      <c r="B55" s="40"/>
      <c r="C55" s="40"/>
      <c r="D55" s="42"/>
      <c r="E55" s="42"/>
      <c r="F55" s="42"/>
      <c r="G55" s="57"/>
      <c r="H55" s="42"/>
      <c r="I55" s="37">
        <v>0</v>
      </c>
      <c r="J55" s="44">
        <f>VLOOKUP($B$4,'Code Lists - DO NOT CHANGE'!$U$2:$X$9,2,FALSE)</f>
        <v>0</v>
      </c>
      <c r="K55" s="37">
        <v>0</v>
      </c>
      <c r="L55" s="44">
        <f>VLOOKUP($B$4,'Code Lists - DO NOT CHANGE'!$U$2:$X$9,3,FALSE)</f>
        <v>0</v>
      </c>
      <c r="M55" s="45">
        <f t="shared" ref="M55:M57" si="1">(I55*J55)+(K55*L55)</f>
        <v>0</v>
      </c>
    </row>
    <row r="56" spans="1:13" ht="24.75" customHeight="1" x14ac:dyDescent="0.35">
      <c r="A56" s="40"/>
      <c r="B56" s="40"/>
      <c r="C56" s="40"/>
      <c r="D56" s="42"/>
      <c r="E56" s="42"/>
      <c r="F56" s="42"/>
      <c r="G56" s="57"/>
      <c r="H56" s="42"/>
      <c r="I56" s="37">
        <v>0</v>
      </c>
      <c r="J56" s="44">
        <f>VLOOKUP($B$4,'Code Lists - DO NOT CHANGE'!$U$2:$X$9,2,FALSE)</f>
        <v>0</v>
      </c>
      <c r="K56" s="37">
        <v>0</v>
      </c>
      <c r="L56" s="44">
        <f>VLOOKUP($B$4,'Code Lists - DO NOT CHANGE'!$U$2:$X$9,3,FALSE)</f>
        <v>0</v>
      </c>
      <c r="M56" s="45">
        <f t="shared" si="1"/>
        <v>0</v>
      </c>
    </row>
    <row r="57" spans="1:13" ht="24.75" customHeight="1" x14ac:dyDescent="0.35">
      <c r="A57" s="40"/>
      <c r="B57" s="40"/>
      <c r="C57" s="40"/>
      <c r="D57" s="42"/>
      <c r="E57" s="42"/>
      <c r="F57" s="42"/>
      <c r="G57" s="57"/>
      <c r="H57" s="42"/>
      <c r="I57" s="37">
        <v>0</v>
      </c>
      <c r="J57" s="44">
        <f>VLOOKUP($B$4,'Code Lists - DO NOT CHANGE'!$U$2:$X$9,2,FALSE)</f>
        <v>0</v>
      </c>
      <c r="K57" s="37">
        <v>0</v>
      </c>
      <c r="L57" s="44">
        <f>VLOOKUP($B$4,'Code Lists - DO NOT CHANGE'!$U$2:$X$9,3,FALSE)</f>
        <v>0</v>
      </c>
      <c r="M57" s="45">
        <f t="shared" si="1"/>
        <v>0</v>
      </c>
    </row>
    <row r="58" spans="1:13" s="50" customFormat="1" ht="21" x14ac:dyDescent="0.35">
      <c r="B58" s="51"/>
      <c r="C58" s="51"/>
      <c r="D58" s="51"/>
      <c r="E58" s="51"/>
      <c r="F58" s="51"/>
      <c r="G58" s="52"/>
      <c r="H58" s="51"/>
      <c r="J58" s="53" t="s">
        <v>48</v>
      </c>
      <c r="K58" s="53"/>
      <c r="L58" s="53"/>
      <c r="M58" s="54">
        <f>SUM($M$13:$M$57)</f>
        <v>0</v>
      </c>
    </row>
    <row r="59" spans="1:13" s="50" customFormat="1" ht="21.75" thickBot="1" x14ac:dyDescent="0.4">
      <c r="G59" s="47"/>
      <c r="J59" s="55" t="s">
        <v>58</v>
      </c>
      <c r="K59" s="55"/>
      <c r="L59" s="55"/>
      <c r="M59" s="56">
        <f>M58-M10</f>
        <v>0</v>
      </c>
    </row>
    <row r="61" spans="1:13" x14ac:dyDescent="0.25">
      <c r="A61" s="38"/>
    </row>
  </sheetData>
  <sheetProtection formatCells="0" formatColumns="0" formatRows="0" insertRows="0"/>
  <mergeCells count="5">
    <mergeCell ref="A8:B8"/>
    <mergeCell ref="I11:L11"/>
    <mergeCell ref="C8:E8"/>
    <mergeCell ref="C1:F1"/>
    <mergeCell ref="I10:L10"/>
  </mergeCells>
  <pageMargins left="0.75" right="0.75" top="1" bottom="1" header="0.5" footer="0.5"/>
  <pageSetup orientation="portrait" horizontalDpi="4294967292" verticalDpi="4294967292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1562" yWindow="742" count="3">
        <x14:dataValidation type="list" allowBlank="1" showInputMessage="1" showErrorMessage="1" prompt="Enter number of Linesmen">
          <x14:formula1>
            <xm:f>'Code Lists - DO NOT CHANGE'!$R$2:$R$4</xm:f>
          </x14:formula1>
          <xm:sqref>K13:K57</xm:sqref>
        </x14:dataValidation>
        <x14:dataValidation type="list" allowBlank="1" showInputMessage="1" showErrorMessage="1" prompt="Choose the number of Referees">
          <x14:formula1>
            <xm:f>'Code Lists - DO NOT CHANGE'!$Q$2:$Q$4</xm:f>
          </x14:formula1>
          <xm:sqref>I13:I57</xm:sqref>
        </x14:dataValidation>
        <x14:dataValidation type="list" allowBlank="1" showInputMessage="1" showErrorMessage="1">
          <x14:formula1>
            <xm:f>'Code Lists - DO NOT CHANGE'!$U$2:$U$9</xm:f>
          </x14:formula1>
          <xm:sqref>B4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9"/>
  <sheetViews>
    <sheetView topLeftCell="A7" workbookViewId="0">
      <selection sqref="A1:G1048576"/>
    </sheetView>
  </sheetViews>
  <sheetFormatPr defaultColWidth="11" defaultRowHeight="15.75" x14ac:dyDescent="0.25"/>
  <cols>
    <col min="1" max="1" width="17.125" customWidth="1"/>
    <col min="2" max="2" width="36.125" customWidth="1"/>
    <col min="3" max="3" width="23" customWidth="1"/>
    <col min="4" max="6" width="11" customWidth="1"/>
    <col min="7" max="7" width="26.75" customWidth="1"/>
    <col min="8" max="8" width="28.25" customWidth="1"/>
    <col min="9" max="9" width="11" customWidth="1"/>
    <col min="10" max="10" width="24.25" customWidth="1"/>
    <col min="11" max="11" width="11" customWidth="1"/>
    <col min="12" max="13" width="39.5" customWidth="1"/>
    <col min="14" max="14" width="11" customWidth="1"/>
    <col min="15" max="15" width="24.25" customWidth="1"/>
    <col min="16" max="16" width="11" customWidth="1"/>
    <col min="21" max="21" width="18.5" customWidth="1"/>
    <col min="22" max="25" width="11" customWidth="1"/>
    <col min="26" max="27" width="13.5" customWidth="1"/>
    <col min="28" max="28" width="11" customWidth="1"/>
  </cols>
  <sheetData>
    <row r="1" spans="2:33" ht="47.25" x14ac:dyDescent="0.25">
      <c r="B1" s="6"/>
      <c r="G1" s="5"/>
      <c r="H1" s="5"/>
      <c r="J1" s="4"/>
      <c r="L1" s="6"/>
      <c r="M1" s="6"/>
      <c r="O1" s="9"/>
      <c r="Q1" s="12" t="s">
        <v>42</v>
      </c>
      <c r="R1" s="12" t="s">
        <v>36</v>
      </c>
      <c r="S1" s="12" t="s">
        <v>57</v>
      </c>
      <c r="U1" s="9" t="s">
        <v>45</v>
      </c>
      <c r="V1" s="9" t="s">
        <v>35</v>
      </c>
      <c r="W1" s="9" t="s">
        <v>36</v>
      </c>
      <c r="X1" s="9" t="s">
        <v>37</v>
      </c>
      <c r="Y1" s="17" t="s">
        <v>55</v>
      </c>
      <c r="Z1" s="17" t="s">
        <v>53</v>
      </c>
      <c r="AA1" s="17" t="s">
        <v>102</v>
      </c>
      <c r="AB1" s="9" t="s">
        <v>52</v>
      </c>
      <c r="AC1" s="9" t="s">
        <v>54</v>
      </c>
      <c r="AD1" s="17" t="s">
        <v>101</v>
      </c>
      <c r="AE1" s="17" t="s">
        <v>49</v>
      </c>
      <c r="AF1" s="17" t="s">
        <v>100</v>
      </c>
      <c r="AG1" s="17" t="s">
        <v>51</v>
      </c>
    </row>
    <row r="2" spans="2:33" x14ac:dyDescent="0.25">
      <c r="B2" s="6"/>
      <c r="G2" s="1"/>
      <c r="H2" s="1"/>
      <c r="J2" s="3"/>
      <c r="L2" s="11"/>
      <c r="M2" s="1"/>
      <c r="O2" s="9"/>
      <c r="Q2" s="1">
        <v>0</v>
      </c>
      <c r="R2" s="1">
        <v>0</v>
      </c>
      <c r="S2" s="1">
        <v>0</v>
      </c>
      <c r="U2" s="1" t="s">
        <v>46</v>
      </c>
      <c r="V2" s="13">
        <v>0</v>
      </c>
      <c r="W2" s="13">
        <v>0</v>
      </c>
      <c r="X2" s="13">
        <v>0</v>
      </c>
      <c r="Y2" s="22"/>
      <c r="Z2" s="18">
        <v>0</v>
      </c>
      <c r="AA2" s="7"/>
      <c r="AB2" s="7"/>
      <c r="AC2" s="7"/>
      <c r="AD2" s="7"/>
      <c r="AE2" s="7"/>
      <c r="AF2" s="7"/>
      <c r="AG2" s="14"/>
    </row>
    <row r="3" spans="2:33" x14ac:dyDescent="0.25">
      <c r="B3" s="1"/>
      <c r="G3" s="1"/>
      <c r="H3" s="1"/>
      <c r="J3" s="3"/>
      <c r="L3" s="1"/>
      <c r="M3" s="1"/>
      <c r="O3" s="1"/>
      <c r="Q3" s="1">
        <v>1</v>
      </c>
      <c r="R3" s="1">
        <v>2</v>
      </c>
      <c r="S3" s="1">
        <v>2</v>
      </c>
      <c r="U3" s="1" t="s">
        <v>80</v>
      </c>
      <c r="V3" s="13">
        <v>18</v>
      </c>
      <c r="W3" s="13">
        <v>18</v>
      </c>
      <c r="X3" s="13">
        <f>V3</f>
        <v>18</v>
      </c>
      <c r="Y3" s="22">
        <v>18</v>
      </c>
      <c r="Z3" s="18">
        <f>AD3</f>
        <v>108</v>
      </c>
      <c r="AA3" s="16">
        <f t="shared" ref="AA3:AA9" si="0">Z3*AE3</f>
        <v>324</v>
      </c>
      <c r="AB3" s="7"/>
      <c r="AC3" s="21">
        <v>6</v>
      </c>
      <c r="AD3" s="19">
        <f t="shared" ref="AD3:AD9" si="1">X3*AC3</f>
        <v>108</v>
      </c>
      <c r="AE3" s="15">
        <v>3</v>
      </c>
      <c r="AF3" s="20">
        <f t="shared" ref="AF3:AF9" si="2">AD3*AE3</f>
        <v>324</v>
      </c>
      <c r="AG3" s="14">
        <f t="shared" ref="AG3:AG9" si="3">X3*AC3*AE3</f>
        <v>324</v>
      </c>
    </row>
    <row r="4" spans="2:33" x14ac:dyDescent="0.25">
      <c r="B4" s="1"/>
      <c r="G4" s="1"/>
      <c r="H4" s="1"/>
      <c r="J4" s="3"/>
      <c r="L4" s="1"/>
      <c r="M4" s="1"/>
      <c r="O4" s="1"/>
      <c r="Q4" s="1">
        <v>2</v>
      </c>
      <c r="R4" s="1"/>
      <c r="S4" s="1"/>
      <c r="U4" s="1" t="s">
        <v>70</v>
      </c>
      <c r="V4" s="13">
        <v>18</v>
      </c>
      <c r="W4" s="13">
        <v>18</v>
      </c>
      <c r="X4" s="13">
        <f>V4</f>
        <v>18</v>
      </c>
      <c r="Y4" s="22">
        <v>18</v>
      </c>
      <c r="Z4" s="18">
        <f>AD4</f>
        <v>144</v>
      </c>
      <c r="AA4" s="16">
        <f t="shared" si="0"/>
        <v>576</v>
      </c>
      <c r="AB4" s="7"/>
      <c r="AC4" s="21">
        <v>8</v>
      </c>
      <c r="AD4" s="19">
        <f t="shared" si="1"/>
        <v>144</v>
      </c>
      <c r="AE4" s="15">
        <v>4</v>
      </c>
      <c r="AF4" s="20">
        <f t="shared" si="2"/>
        <v>576</v>
      </c>
      <c r="AG4" s="14">
        <f t="shared" si="3"/>
        <v>576</v>
      </c>
    </row>
    <row r="5" spans="2:33" x14ac:dyDescent="0.25">
      <c r="B5" s="1"/>
      <c r="G5" s="1"/>
      <c r="H5" s="1"/>
      <c r="J5" s="3"/>
      <c r="L5" s="1"/>
      <c r="M5" s="1"/>
      <c r="O5" s="1"/>
      <c r="U5" s="1" t="s">
        <v>30</v>
      </c>
      <c r="V5" s="13">
        <v>25</v>
      </c>
      <c r="W5" s="13">
        <v>18</v>
      </c>
      <c r="X5" s="13">
        <f t="shared" ref="X5:X9" si="4">V5+(W5*2)</f>
        <v>61</v>
      </c>
      <c r="Y5" s="22">
        <v>25</v>
      </c>
      <c r="Z5" s="18">
        <f>AD5</f>
        <v>915</v>
      </c>
      <c r="AA5" s="16">
        <f t="shared" si="0"/>
        <v>4575</v>
      </c>
      <c r="AB5" s="7"/>
      <c r="AC5" s="21">
        <v>15</v>
      </c>
      <c r="AD5" s="19">
        <f t="shared" si="1"/>
        <v>915</v>
      </c>
      <c r="AE5" s="15">
        <v>5</v>
      </c>
      <c r="AF5" s="20">
        <f t="shared" si="2"/>
        <v>4575</v>
      </c>
      <c r="AG5" s="14">
        <f t="shared" si="3"/>
        <v>4575</v>
      </c>
    </row>
    <row r="6" spans="2:33" x14ac:dyDescent="0.25">
      <c r="B6" s="1"/>
      <c r="G6" s="1"/>
      <c r="H6" s="1"/>
      <c r="J6" s="3"/>
      <c r="L6" s="1"/>
      <c r="M6" s="1"/>
      <c r="U6" s="1" t="s">
        <v>31</v>
      </c>
      <c r="V6" s="13">
        <v>32</v>
      </c>
      <c r="W6" s="13">
        <v>20</v>
      </c>
      <c r="X6" s="13">
        <f t="shared" si="4"/>
        <v>72</v>
      </c>
      <c r="Y6" s="22">
        <v>32</v>
      </c>
      <c r="Z6" s="18">
        <f t="shared" ref="Z6:Z8" si="5">AD6</f>
        <v>1440</v>
      </c>
      <c r="AA6" s="16">
        <f t="shared" si="0"/>
        <v>5760</v>
      </c>
      <c r="AB6" s="7"/>
      <c r="AC6" s="21">
        <v>20</v>
      </c>
      <c r="AD6" s="19">
        <f t="shared" si="1"/>
        <v>1440</v>
      </c>
      <c r="AE6" s="15">
        <v>4</v>
      </c>
      <c r="AF6" s="20">
        <f t="shared" si="2"/>
        <v>5760</v>
      </c>
      <c r="AG6" s="14">
        <f t="shared" si="3"/>
        <v>5760</v>
      </c>
    </row>
    <row r="7" spans="2:33" x14ac:dyDescent="0.25">
      <c r="B7" s="1"/>
      <c r="G7" s="1"/>
      <c r="H7" s="1"/>
      <c r="J7" s="3"/>
      <c r="L7" s="1"/>
      <c r="M7" s="1"/>
      <c r="U7" s="1" t="s">
        <v>32</v>
      </c>
      <c r="V7" s="13">
        <v>42</v>
      </c>
      <c r="W7" s="13">
        <v>30</v>
      </c>
      <c r="X7" s="13">
        <f t="shared" si="4"/>
        <v>102</v>
      </c>
      <c r="Y7" s="22">
        <v>42</v>
      </c>
      <c r="Z7" s="18">
        <f t="shared" si="5"/>
        <v>2040</v>
      </c>
      <c r="AA7" s="16">
        <f t="shared" si="0"/>
        <v>4080</v>
      </c>
      <c r="AB7" s="7"/>
      <c r="AC7" s="21">
        <v>20</v>
      </c>
      <c r="AD7" s="19">
        <f t="shared" si="1"/>
        <v>2040</v>
      </c>
      <c r="AE7" s="15">
        <v>2</v>
      </c>
      <c r="AF7" s="20">
        <f t="shared" si="2"/>
        <v>4080</v>
      </c>
      <c r="AG7" s="14">
        <f t="shared" si="3"/>
        <v>4080</v>
      </c>
    </row>
    <row r="8" spans="2:33" ht="16.5" thickBot="1" x14ac:dyDescent="0.3">
      <c r="B8" s="1"/>
      <c r="G8" s="1"/>
      <c r="H8" s="1"/>
      <c r="J8" s="3"/>
      <c r="L8" s="1"/>
      <c r="M8" s="1"/>
      <c r="U8" s="1" t="s">
        <v>33</v>
      </c>
      <c r="V8" s="13">
        <v>48</v>
      </c>
      <c r="W8" s="13">
        <v>33</v>
      </c>
      <c r="X8" s="13">
        <f t="shared" si="4"/>
        <v>114</v>
      </c>
      <c r="Y8" s="22">
        <v>48</v>
      </c>
      <c r="Z8" s="18">
        <f t="shared" si="5"/>
        <v>2280</v>
      </c>
      <c r="AA8" s="16">
        <f t="shared" si="0"/>
        <v>6840</v>
      </c>
      <c r="AB8" s="7"/>
      <c r="AC8" s="21">
        <v>20</v>
      </c>
      <c r="AD8" s="19">
        <f t="shared" si="1"/>
        <v>2280</v>
      </c>
      <c r="AE8" s="15">
        <v>3</v>
      </c>
      <c r="AF8" s="20">
        <f t="shared" si="2"/>
        <v>6840</v>
      </c>
      <c r="AG8" s="14">
        <f t="shared" si="3"/>
        <v>6840</v>
      </c>
    </row>
    <row r="9" spans="2:33" ht="16.5" thickBot="1" x14ac:dyDescent="0.3">
      <c r="B9" s="1"/>
      <c r="G9" s="1"/>
      <c r="H9" s="1"/>
      <c r="J9" s="3"/>
      <c r="L9" s="1"/>
      <c r="M9" s="1"/>
      <c r="Q9" s="67" t="s">
        <v>99</v>
      </c>
      <c r="R9" s="68"/>
      <c r="U9" s="1" t="s">
        <v>34</v>
      </c>
      <c r="V9" s="13">
        <v>55</v>
      </c>
      <c r="W9" s="13">
        <v>37</v>
      </c>
      <c r="X9" s="13">
        <f t="shared" si="4"/>
        <v>129</v>
      </c>
      <c r="Y9" s="22">
        <v>55</v>
      </c>
      <c r="Z9" s="18">
        <f>AD9</f>
        <v>1290</v>
      </c>
      <c r="AA9" s="16">
        <f t="shared" si="0"/>
        <v>1290</v>
      </c>
      <c r="AB9" s="7"/>
      <c r="AC9" s="21">
        <v>10</v>
      </c>
      <c r="AD9" s="19">
        <f t="shared" si="1"/>
        <v>1290</v>
      </c>
      <c r="AE9" s="15">
        <v>1</v>
      </c>
      <c r="AF9" s="20">
        <f t="shared" si="2"/>
        <v>1290</v>
      </c>
      <c r="AG9" s="14">
        <f t="shared" si="3"/>
        <v>1290</v>
      </c>
    </row>
    <row r="10" spans="2:33" x14ac:dyDescent="0.25">
      <c r="B10" s="1"/>
      <c r="G10" s="1"/>
      <c r="H10" s="1"/>
      <c r="J10" s="3"/>
      <c r="L10" s="1"/>
      <c r="M10" s="1"/>
      <c r="Z10" s="14"/>
      <c r="AA10" s="14">
        <f>SUM(AA3:AA9)</f>
        <v>23445</v>
      </c>
      <c r="AD10" s="2" t="s">
        <v>50</v>
      </c>
      <c r="AE10" s="2"/>
      <c r="AF10" s="8">
        <f>SUM(AF3:AF9)</f>
        <v>23445</v>
      </c>
      <c r="AG10" s="14">
        <f>SUM(AG3:AG9)</f>
        <v>23445</v>
      </c>
    </row>
    <row r="11" spans="2:33" x14ac:dyDescent="0.25">
      <c r="B11" s="1"/>
      <c r="G11" s="1"/>
      <c r="H11" s="1"/>
      <c r="J11" s="3"/>
      <c r="L11" s="1"/>
      <c r="M11" s="1"/>
    </row>
    <row r="12" spans="2:33" x14ac:dyDescent="0.25">
      <c r="B12" s="1"/>
      <c r="G12" s="1"/>
      <c r="H12" s="1"/>
      <c r="J12" s="3"/>
      <c r="L12" s="1"/>
      <c r="M12" s="1"/>
    </row>
    <row r="13" spans="2:33" x14ac:dyDescent="0.25">
      <c r="B13" s="1"/>
      <c r="G13" s="1"/>
      <c r="H13" s="1"/>
      <c r="J13" s="3"/>
      <c r="L13" s="1"/>
      <c r="M13" s="1"/>
    </row>
    <row r="14" spans="2:33" x14ac:dyDescent="0.25">
      <c r="B14" s="1"/>
      <c r="G14" s="1"/>
      <c r="H14" s="1"/>
      <c r="J14" s="3"/>
      <c r="L14" s="1"/>
      <c r="M14" s="1"/>
    </row>
    <row r="15" spans="2:33" x14ac:dyDescent="0.25">
      <c r="B15" s="1"/>
      <c r="G15" s="1"/>
      <c r="H15" s="1"/>
      <c r="J15" s="3"/>
      <c r="L15" s="1"/>
      <c r="M15" s="1"/>
    </row>
    <row r="16" spans="2:33" x14ac:dyDescent="0.25">
      <c r="B16" s="1"/>
      <c r="G16" s="1"/>
      <c r="H16" s="1"/>
      <c r="J16" s="3"/>
      <c r="L16" s="1"/>
      <c r="M16" s="1"/>
    </row>
    <row r="17" spans="2:27" x14ac:dyDescent="0.25">
      <c r="B17" s="1"/>
      <c r="G17" s="1"/>
      <c r="H17" s="1"/>
      <c r="J17" s="3"/>
      <c r="L17" s="1"/>
      <c r="M17" s="1"/>
    </row>
    <row r="18" spans="2:27" x14ac:dyDescent="0.25">
      <c r="B18" s="1"/>
      <c r="G18" s="1"/>
      <c r="H18" s="1"/>
      <c r="J18" s="3"/>
      <c r="L18" s="1"/>
      <c r="M18" s="1"/>
    </row>
    <row r="19" spans="2:27" x14ac:dyDescent="0.25">
      <c r="B19" s="1"/>
      <c r="G19" s="1"/>
      <c r="H19" s="1"/>
      <c r="J19" s="3"/>
      <c r="L19" s="1"/>
      <c r="M19" s="1"/>
    </row>
    <row r="20" spans="2:27" x14ac:dyDescent="0.25">
      <c r="B20" s="1"/>
      <c r="G20" s="1"/>
      <c r="H20" s="1"/>
      <c r="J20" s="3"/>
      <c r="L20" s="1"/>
      <c r="M20" s="1"/>
      <c r="U20" s="23" t="s">
        <v>59</v>
      </c>
      <c r="V20" s="23"/>
      <c r="W20" s="23"/>
      <c r="X20" s="23"/>
      <c r="Y20" s="23"/>
      <c r="Z20" s="23"/>
      <c r="AA20" s="23"/>
    </row>
    <row r="21" spans="2:27" x14ac:dyDescent="0.25">
      <c r="B21" s="1"/>
      <c r="G21" s="1"/>
      <c r="H21" s="1"/>
      <c r="J21" s="3"/>
      <c r="L21" s="1"/>
      <c r="M21" s="1"/>
    </row>
    <row r="22" spans="2:27" x14ac:dyDescent="0.25">
      <c r="B22" s="1"/>
      <c r="G22" s="1"/>
      <c r="H22" s="1"/>
      <c r="J22" s="3"/>
      <c r="L22" s="1"/>
      <c r="M22" s="1"/>
      <c r="U22" s="23" t="s">
        <v>60</v>
      </c>
      <c r="V22" s="23"/>
      <c r="W22" s="23"/>
      <c r="X22" s="23"/>
      <c r="Y22" s="23"/>
      <c r="Z22" s="23"/>
      <c r="AA22" s="23"/>
    </row>
    <row r="23" spans="2:27" x14ac:dyDescent="0.25">
      <c r="B23" s="1"/>
      <c r="G23" s="1"/>
      <c r="H23" s="1"/>
      <c r="J23" s="3"/>
      <c r="L23" s="1"/>
      <c r="M23" s="1"/>
      <c r="U23" s="23"/>
      <c r="V23" s="23"/>
      <c r="W23" s="23"/>
      <c r="X23" s="23"/>
      <c r="Y23" s="23"/>
      <c r="Z23" s="23" t="s">
        <v>61</v>
      </c>
      <c r="AA23" s="23" t="s">
        <v>62</v>
      </c>
    </row>
    <row r="24" spans="2:27" x14ac:dyDescent="0.25">
      <c r="B24" s="1"/>
      <c r="G24" s="1"/>
      <c r="H24" s="1"/>
      <c r="J24" s="3"/>
      <c r="L24" s="1"/>
      <c r="M24" s="1"/>
      <c r="U24" s="23" t="s">
        <v>63</v>
      </c>
      <c r="V24" s="23"/>
      <c r="W24" s="23" t="s">
        <v>64</v>
      </c>
      <c r="X24" s="23"/>
      <c r="Y24" s="23"/>
      <c r="Z24" s="23" t="s">
        <v>65</v>
      </c>
      <c r="AA24" s="23" t="s">
        <v>65</v>
      </c>
    </row>
    <row r="25" spans="2:27" x14ac:dyDescent="0.25">
      <c r="B25" s="1"/>
      <c r="G25" s="1"/>
      <c r="H25" s="1"/>
      <c r="J25" s="3"/>
      <c r="L25" s="1"/>
      <c r="M25" s="1"/>
      <c r="U25" s="23">
        <v>6</v>
      </c>
      <c r="V25" s="23"/>
      <c r="W25" s="23" t="s">
        <v>66</v>
      </c>
      <c r="X25" s="23"/>
      <c r="Y25" s="23"/>
      <c r="Z25" s="69" t="s">
        <v>97</v>
      </c>
      <c r="AA25" s="69" t="s">
        <v>86</v>
      </c>
    </row>
    <row r="26" spans="2:27" x14ac:dyDescent="0.25">
      <c r="B26" s="1"/>
      <c r="G26" s="1"/>
      <c r="H26" s="1"/>
      <c r="J26" s="3"/>
      <c r="L26" s="1"/>
      <c r="M26" s="1"/>
      <c r="U26" s="23">
        <v>6</v>
      </c>
      <c r="V26" s="23"/>
      <c r="W26" s="23" t="s">
        <v>67</v>
      </c>
      <c r="X26" s="23"/>
      <c r="Y26" s="23"/>
      <c r="Z26" s="69" t="s">
        <v>81</v>
      </c>
      <c r="AA26" s="69" t="s">
        <v>82</v>
      </c>
    </row>
    <row r="27" spans="2:27" x14ac:dyDescent="0.25">
      <c r="B27" s="1"/>
      <c r="J27" s="3"/>
      <c r="L27" s="1"/>
      <c r="M27" s="1"/>
      <c r="U27" s="23">
        <v>6</v>
      </c>
      <c r="V27" s="23"/>
      <c r="W27" s="23" t="s">
        <v>68</v>
      </c>
      <c r="X27" s="23"/>
      <c r="Y27" s="23"/>
      <c r="Z27" s="69" t="s">
        <v>95</v>
      </c>
      <c r="AA27" s="69" t="s">
        <v>96</v>
      </c>
    </row>
    <row r="28" spans="2:27" x14ac:dyDescent="0.25">
      <c r="B28" s="1"/>
      <c r="J28" s="3"/>
      <c r="L28" s="1"/>
      <c r="M28" s="1"/>
      <c r="U28" s="23" t="s">
        <v>69</v>
      </c>
      <c r="V28" s="23"/>
      <c r="W28" s="23"/>
      <c r="X28" s="23"/>
      <c r="Y28" s="23"/>
      <c r="Z28" s="23"/>
      <c r="AA28" s="23"/>
    </row>
    <row r="29" spans="2:27" x14ac:dyDescent="0.25">
      <c r="B29" s="1"/>
      <c r="J29" s="3"/>
      <c r="L29" s="1"/>
      <c r="M29" s="1"/>
      <c r="U29" s="23" t="s">
        <v>63</v>
      </c>
      <c r="V29" s="23"/>
      <c r="W29" s="23" t="s">
        <v>64</v>
      </c>
      <c r="X29" s="23"/>
      <c r="Y29" s="23"/>
      <c r="Z29" s="23"/>
      <c r="AA29" s="23"/>
    </row>
    <row r="30" spans="2:27" x14ac:dyDescent="0.25">
      <c r="B30" s="1"/>
      <c r="J30" s="3"/>
      <c r="L30" s="1"/>
      <c r="M30" s="1"/>
      <c r="U30" s="23">
        <v>10</v>
      </c>
      <c r="V30" s="23"/>
      <c r="W30" s="69" t="s">
        <v>92</v>
      </c>
      <c r="X30" s="23"/>
      <c r="Y30" s="23"/>
      <c r="Z30" s="69" t="s">
        <v>90</v>
      </c>
      <c r="AA30" s="69" t="s">
        <v>91</v>
      </c>
    </row>
    <row r="31" spans="2:27" x14ac:dyDescent="0.25">
      <c r="B31" s="1"/>
      <c r="J31" s="3"/>
      <c r="L31" s="1"/>
      <c r="M31" s="1"/>
      <c r="U31" s="23">
        <v>12</v>
      </c>
      <c r="V31" s="23"/>
      <c r="W31" s="69" t="s">
        <v>93</v>
      </c>
      <c r="X31" s="23"/>
      <c r="Y31" s="23"/>
      <c r="Z31" s="69" t="s">
        <v>87</v>
      </c>
      <c r="AA31" s="69" t="s">
        <v>88</v>
      </c>
    </row>
    <row r="32" spans="2:27" x14ac:dyDescent="0.25">
      <c r="B32" s="1"/>
      <c r="J32" s="3"/>
      <c r="L32" s="1"/>
      <c r="M32" s="1"/>
      <c r="U32" s="23">
        <v>13</v>
      </c>
      <c r="V32" s="23"/>
      <c r="W32" s="69" t="s">
        <v>94</v>
      </c>
      <c r="X32" s="23"/>
      <c r="Y32" s="23"/>
      <c r="Z32" s="23"/>
      <c r="AA32" s="69" t="s">
        <v>89</v>
      </c>
    </row>
    <row r="33" spans="2:27" x14ac:dyDescent="0.25">
      <c r="B33" s="1"/>
      <c r="J33" s="3"/>
      <c r="L33" s="1"/>
      <c r="M33" s="1"/>
    </row>
    <row r="34" spans="2:27" x14ac:dyDescent="0.25">
      <c r="B34" s="1"/>
      <c r="J34" s="3"/>
      <c r="L34" s="1"/>
      <c r="M34" s="1"/>
    </row>
    <row r="35" spans="2:27" x14ac:dyDescent="0.25">
      <c r="J35" s="3"/>
      <c r="L35" s="1"/>
      <c r="M35" s="1"/>
      <c r="U35" s="23" t="s">
        <v>71</v>
      </c>
      <c r="V35" s="23"/>
      <c r="W35" s="23"/>
      <c r="X35" s="23"/>
      <c r="Y35" s="23"/>
      <c r="Z35" s="23"/>
      <c r="AA35" s="23"/>
    </row>
    <row r="36" spans="2:27" x14ac:dyDescent="0.25">
      <c r="J36" s="3"/>
      <c r="L36" s="1"/>
      <c r="M36" s="1"/>
    </row>
    <row r="37" spans="2:27" x14ac:dyDescent="0.25">
      <c r="J37" s="3"/>
      <c r="L37" s="1"/>
      <c r="M37" s="1"/>
    </row>
    <row r="38" spans="2:27" x14ac:dyDescent="0.25">
      <c r="L38" s="1"/>
      <c r="M38" s="1"/>
    </row>
    <row r="39" spans="2:27" x14ac:dyDescent="0.25">
      <c r="L39" s="1"/>
      <c r="M39" s="1"/>
    </row>
  </sheetData>
  <autoFilter ref="G1:H1">
    <sortState ref="G2:H26">
      <sortCondition ref="G1"/>
    </sortState>
  </autoFilter>
  <sortState ref="G2:H26">
    <sortCondition ref="G1"/>
  </sortState>
  <pageMargins left="0.75" right="0.75" top="1" bottom="1" header="0.5" footer="0.5"/>
  <pageSetup orientation="portrait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17"/>
  <sheetViews>
    <sheetView workbookViewId="0">
      <selection activeCell="L4" sqref="L4:L17"/>
    </sheetView>
  </sheetViews>
  <sheetFormatPr defaultColWidth="11" defaultRowHeight="15.75" x14ac:dyDescent="0.25"/>
  <sheetData>
    <row r="4" spans="1:15" x14ac:dyDescent="0.25">
      <c r="A4" s="10" t="s">
        <v>2</v>
      </c>
      <c r="B4" s="10"/>
      <c r="C4" s="10"/>
      <c r="D4" s="10"/>
      <c r="E4" s="10"/>
      <c r="L4" s="10" t="s">
        <v>3</v>
      </c>
      <c r="M4" s="10"/>
      <c r="N4" s="10"/>
      <c r="O4" s="10"/>
    </row>
    <row r="5" spans="1:15" x14ac:dyDescent="0.25">
      <c r="A5" s="10" t="s">
        <v>4</v>
      </c>
      <c r="B5" s="10"/>
      <c r="C5" s="10"/>
      <c r="D5" s="10"/>
      <c r="E5" s="10"/>
      <c r="L5" s="10" t="s">
        <v>5</v>
      </c>
      <c r="M5" s="10"/>
      <c r="N5" s="10"/>
      <c r="O5" s="10"/>
    </row>
    <row r="6" spans="1:15" x14ac:dyDescent="0.25">
      <c r="A6" s="10" t="s">
        <v>6</v>
      </c>
      <c r="B6" s="10"/>
      <c r="C6" s="10"/>
      <c r="D6" s="10"/>
      <c r="E6" s="10"/>
      <c r="L6" s="10" t="s">
        <v>7</v>
      </c>
      <c r="M6" s="10"/>
      <c r="N6" s="10"/>
      <c r="O6" s="10"/>
    </row>
    <row r="7" spans="1:15" x14ac:dyDescent="0.25">
      <c r="A7" s="10" t="s">
        <v>8</v>
      </c>
      <c r="B7" s="10"/>
      <c r="C7" s="10"/>
      <c r="D7" s="10"/>
      <c r="E7" s="10"/>
      <c r="L7" s="10" t="s">
        <v>9</v>
      </c>
      <c r="M7" s="10"/>
      <c r="N7" s="10"/>
      <c r="O7" s="10"/>
    </row>
    <row r="8" spans="1:15" x14ac:dyDescent="0.25">
      <c r="A8" s="10" t="s">
        <v>10</v>
      </c>
      <c r="B8" s="10"/>
      <c r="C8" s="10"/>
      <c r="D8" s="10"/>
      <c r="E8" s="10"/>
      <c r="L8" s="10" t="s">
        <v>11</v>
      </c>
      <c r="M8" s="10"/>
      <c r="N8" s="10"/>
      <c r="O8" s="10"/>
    </row>
    <row r="9" spans="1:15" x14ac:dyDescent="0.25">
      <c r="A9" s="10" t="s">
        <v>12</v>
      </c>
      <c r="B9" s="10"/>
      <c r="C9" s="10"/>
      <c r="D9" s="10"/>
      <c r="E9" s="10"/>
      <c r="L9" s="10" t="s">
        <v>13</v>
      </c>
      <c r="M9" s="10"/>
      <c r="N9" s="10"/>
      <c r="O9" s="10"/>
    </row>
    <row r="10" spans="1:15" x14ac:dyDescent="0.25">
      <c r="A10" s="10" t="s">
        <v>14</v>
      </c>
      <c r="B10" s="10"/>
      <c r="C10" s="10"/>
      <c r="D10" s="10"/>
      <c r="E10" s="10"/>
      <c r="L10" s="10" t="s">
        <v>15</v>
      </c>
      <c r="M10" s="10"/>
      <c r="N10" s="10"/>
      <c r="O10" s="10"/>
    </row>
    <row r="11" spans="1:15" x14ac:dyDescent="0.25">
      <c r="A11" s="10" t="s">
        <v>16</v>
      </c>
      <c r="B11" s="10"/>
      <c r="C11" s="10"/>
      <c r="D11" s="10"/>
      <c r="E11" s="10"/>
      <c r="L11" s="10" t="s">
        <v>17</v>
      </c>
      <c r="M11" s="10"/>
      <c r="N11" s="10"/>
      <c r="O11" s="10"/>
    </row>
    <row r="12" spans="1:15" x14ac:dyDescent="0.25">
      <c r="A12" s="10" t="s">
        <v>18</v>
      </c>
      <c r="B12" s="10"/>
      <c r="C12" s="10"/>
      <c r="D12" s="10"/>
      <c r="E12" s="10"/>
      <c r="L12" s="10" t="s">
        <v>19</v>
      </c>
      <c r="M12" s="10"/>
      <c r="N12" s="10"/>
      <c r="O12" s="10"/>
    </row>
    <row r="13" spans="1:15" x14ac:dyDescent="0.25">
      <c r="A13" s="10" t="s">
        <v>20</v>
      </c>
      <c r="B13" s="10"/>
      <c r="C13" s="10"/>
      <c r="D13" s="10"/>
      <c r="E13" s="10"/>
      <c r="L13" s="10" t="s">
        <v>21</v>
      </c>
      <c r="M13" s="10"/>
      <c r="N13" s="10"/>
      <c r="O13" s="10"/>
    </row>
    <row r="14" spans="1:15" x14ac:dyDescent="0.25">
      <c r="A14" s="10" t="s">
        <v>22</v>
      </c>
      <c r="B14" s="10"/>
      <c r="C14" s="10"/>
      <c r="D14" s="10"/>
      <c r="E14" s="10"/>
      <c r="L14" s="10" t="s">
        <v>23</v>
      </c>
      <c r="M14" s="10"/>
      <c r="N14" s="10"/>
      <c r="O14" s="10"/>
    </row>
    <row r="15" spans="1:15" x14ac:dyDescent="0.25">
      <c r="A15" s="10" t="s">
        <v>24</v>
      </c>
      <c r="B15" s="10"/>
      <c r="C15" s="10"/>
      <c r="D15" s="10"/>
      <c r="E15" s="10"/>
      <c r="L15" s="10" t="s">
        <v>25</v>
      </c>
      <c r="M15" s="10"/>
      <c r="N15" s="10"/>
      <c r="O15" s="10"/>
    </row>
    <row r="16" spans="1:15" x14ac:dyDescent="0.25">
      <c r="A16" s="10" t="s">
        <v>26</v>
      </c>
      <c r="B16" s="10"/>
      <c r="C16" s="10"/>
      <c r="D16" s="10"/>
      <c r="E16" s="10"/>
      <c r="L16" s="10" t="s">
        <v>27</v>
      </c>
      <c r="M16" s="10"/>
      <c r="N16" s="10"/>
      <c r="O16" s="10"/>
    </row>
    <row r="17" spans="1:15" x14ac:dyDescent="0.25">
      <c r="A17" s="10" t="s">
        <v>28</v>
      </c>
      <c r="B17" s="10"/>
      <c r="C17" s="10"/>
      <c r="D17" s="10"/>
      <c r="E17" s="10"/>
      <c r="L17" s="10" t="s">
        <v>29</v>
      </c>
      <c r="M17" s="10"/>
      <c r="N17" s="10"/>
      <c r="O17" s="10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Team Budget Tracking</vt:lpstr>
      <vt:lpstr>Referee Fee Tracking</vt:lpstr>
      <vt:lpstr>Code Lists - DO NOT CHANGE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Samson Low</dc:creator>
  <cp:keywords>RBC Internal</cp:keywords>
  <cp:lastModifiedBy>NPS</cp:lastModifiedBy>
  <dcterms:created xsi:type="dcterms:W3CDTF">2016-08-25T05:08:58Z</dcterms:created>
  <dcterms:modified xsi:type="dcterms:W3CDTF">2019-09-12T17:21:33Z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769f16d0-9133-4135-84fc-fa956d65b047</vt:lpwstr>
  </property>
  <property fmtid="{D5CDD505-2E9C-101B-9397-08002B2CF9AE}" pid="3" name="Classification">
    <vt:lpwstr>TT_RBC_Internal</vt:lpwstr>
  </property>
</Properties>
</file>